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20" windowWidth="14805" windowHeight="7995"/>
  </bookViews>
  <sheets>
    <sheet name="表８．１" sheetId="25" r:id="rId1"/>
    <sheet name="表８．２" sheetId="26" r:id="rId2"/>
    <sheet name="表８．３" sheetId="27" r:id="rId3"/>
    <sheet name="図８．１" sheetId="28" r:id="rId4"/>
    <sheet name="図８．３" sheetId="8" r:id="rId5"/>
    <sheet name="表８．４＿図８．２backdata(1)" sheetId="18" r:id="rId6"/>
    <sheet name="図８．２backdata(2)" sheetId="19" r:id="rId7"/>
    <sheet name="表８．５" sheetId="13" r:id="rId8"/>
    <sheet name="付表８．１" sheetId="12" r:id="rId9"/>
    <sheet name="付表８．２" sheetId="16" r:id="rId10"/>
  </sheets>
  <externalReferences>
    <externalReference r:id="rId11"/>
  </externalReferences>
  <definedNames>
    <definedName name="_xlnm._FilterDatabase" localSheetId="6" hidden="1">'図８．２backdata(2)'!$B$8:$K$13</definedName>
    <definedName name="_xlnm._FilterDatabase" localSheetId="5" hidden="1">'表８．４＿図８．２backdata(1)'!$B$8:$K$13</definedName>
    <definedName name="_xlnm.Print_Area" localSheetId="4">図８．３!#REF!</definedName>
  </definedNames>
  <calcPr calcId="145621"/>
</workbook>
</file>

<file path=xl/calcChain.xml><?xml version="1.0" encoding="utf-8"?>
<calcChain xmlns="http://schemas.openxmlformats.org/spreadsheetml/2006/main">
  <c r="J29" i="25" l="1"/>
  <c r="J28" i="25"/>
  <c r="J27" i="25"/>
  <c r="J26" i="25"/>
  <c r="J25" i="25"/>
  <c r="J24" i="25"/>
  <c r="J23" i="25"/>
  <c r="J22" i="25"/>
  <c r="J21" i="25"/>
  <c r="J20" i="25"/>
  <c r="J19" i="25"/>
  <c r="J18" i="25"/>
  <c r="J17" i="25"/>
  <c r="J16" i="25"/>
  <c r="I30" i="25"/>
  <c r="H30" i="25"/>
  <c r="G30" i="25"/>
  <c r="F30" i="25"/>
  <c r="I29" i="25"/>
  <c r="H29" i="25"/>
  <c r="G29" i="25"/>
  <c r="F29" i="25"/>
  <c r="I28" i="25"/>
  <c r="H28" i="25"/>
  <c r="G28" i="25"/>
  <c r="F28" i="25"/>
  <c r="I27" i="25"/>
  <c r="H27" i="25"/>
  <c r="G27" i="25"/>
  <c r="F27" i="25"/>
  <c r="I26" i="25"/>
  <c r="H26" i="25"/>
  <c r="G26" i="25"/>
  <c r="F26" i="25"/>
  <c r="I25" i="25"/>
  <c r="H25" i="25"/>
  <c r="G25" i="25"/>
  <c r="F25" i="25"/>
  <c r="I24" i="25"/>
  <c r="H24" i="25"/>
  <c r="G24" i="25"/>
  <c r="F24" i="25"/>
  <c r="I23" i="25"/>
  <c r="H23" i="25"/>
  <c r="G23" i="25"/>
  <c r="F23" i="25"/>
  <c r="I22" i="25"/>
  <c r="H22" i="25"/>
  <c r="G22" i="25"/>
  <c r="F22" i="25"/>
  <c r="I21" i="25"/>
  <c r="H21" i="25"/>
  <c r="G21" i="25"/>
  <c r="F21" i="25"/>
  <c r="I20" i="25"/>
  <c r="H20" i="25"/>
  <c r="G20" i="25"/>
  <c r="F20" i="25"/>
  <c r="I19" i="25"/>
  <c r="H19" i="25"/>
  <c r="G19" i="25"/>
  <c r="F19" i="25"/>
  <c r="I18" i="25"/>
  <c r="H18" i="25"/>
  <c r="G18" i="25"/>
  <c r="F18" i="25"/>
  <c r="I17" i="25"/>
  <c r="H17" i="25"/>
  <c r="G17" i="25"/>
  <c r="F17" i="25"/>
  <c r="I16" i="25"/>
  <c r="H16" i="25"/>
  <c r="G16" i="25"/>
  <c r="E30" i="25"/>
  <c r="D30" i="25"/>
  <c r="C30" i="25"/>
  <c r="E29" i="25"/>
  <c r="D29" i="25"/>
  <c r="C29" i="25"/>
  <c r="E28" i="25"/>
  <c r="D28" i="25"/>
  <c r="C28" i="25"/>
  <c r="E27" i="25"/>
  <c r="D27" i="25"/>
  <c r="C27" i="25"/>
  <c r="E26" i="25"/>
  <c r="D26" i="25"/>
  <c r="C26" i="25"/>
  <c r="E25" i="25"/>
  <c r="D25" i="25"/>
  <c r="C25" i="25"/>
  <c r="E24" i="25"/>
  <c r="D24" i="25"/>
  <c r="C24" i="25"/>
  <c r="E23" i="25"/>
  <c r="D23" i="25"/>
  <c r="C23" i="25"/>
  <c r="E22" i="25"/>
  <c r="D22" i="25"/>
  <c r="C22" i="25"/>
  <c r="E21" i="25"/>
  <c r="D21" i="25"/>
  <c r="C21" i="25"/>
  <c r="E20" i="25"/>
  <c r="D20" i="25"/>
  <c r="C20" i="25"/>
  <c r="E19" i="25"/>
  <c r="D19" i="25"/>
  <c r="C19" i="25"/>
  <c r="E18" i="25"/>
  <c r="D18" i="25"/>
  <c r="C18" i="25"/>
  <c r="E17" i="25"/>
  <c r="D17" i="25"/>
  <c r="C17" i="25"/>
  <c r="F16" i="25"/>
  <c r="E16" i="25"/>
  <c r="D16" i="25"/>
  <c r="C16" i="25"/>
  <c r="R16" i="27"/>
  <c r="Q29" i="27"/>
  <c r="P29" i="27"/>
  <c r="O29" i="27"/>
  <c r="R29" i="27" s="1"/>
  <c r="U29" i="27" s="1"/>
  <c r="N29" i="27"/>
  <c r="Q28" i="27"/>
  <c r="P28" i="27"/>
  <c r="O28" i="27"/>
  <c r="N28" i="27"/>
  <c r="Q27" i="27"/>
  <c r="P27" i="27"/>
  <c r="O27" i="27"/>
  <c r="N27" i="27"/>
  <c r="Q26" i="27"/>
  <c r="P26" i="27"/>
  <c r="O26" i="27"/>
  <c r="C13" i="27" s="1"/>
  <c r="N26" i="27"/>
  <c r="Q25" i="27"/>
  <c r="P25" i="27"/>
  <c r="O25" i="27"/>
  <c r="R25" i="27" s="1"/>
  <c r="U25" i="27" s="1"/>
  <c r="N25" i="27"/>
  <c r="Q24" i="27"/>
  <c r="T24" i="27" s="1"/>
  <c r="I11" i="27" s="1"/>
  <c r="P24" i="27"/>
  <c r="O24" i="27"/>
  <c r="R24" i="27" s="1"/>
  <c r="N24" i="27"/>
  <c r="Q23" i="27"/>
  <c r="T23" i="27" s="1"/>
  <c r="P23" i="27"/>
  <c r="O23" i="27"/>
  <c r="R23" i="27" s="1"/>
  <c r="U23" i="27" s="1"/>
  <c r="N23" i="27"/>
  <c r="Q22" i="27"/>
  <c r="P22" i="27"/>
  <c r="O22" i="27"/>
  <c r="R22" i="27" s="1"/>
  <c r="N22" i="27"/>
  <c r="Q21" i="27"/>
  <c r="P21" i="27"/>
  <c r="O21" i="27"/>
  <c r="R21" i="27" s="1"/>
  <c r="U21" i="27" s="1"/>
  <c r="N21" i="27"/>
  <c r="Q20" i="27"/>
  <c r="T20" i="27" s="1"/>
  <c r="I7" i="27" s="1"/>
  <c r="P20" i="27"/>
  <c r="O20" i="27"/>
  <c r="N20" i="27"/>
  <c r="Q19" i="27"/>
  <c r="T19" i="27" s="1"/>
  <c r="P19" i="27"/>
  <c r="O19" i="27"/>
  <c r="N19" i="27"/>
  <c r="Q18" i="27"/>
  <c r="P18" i="27"/>
  <c r="O18" i="27"/>
  <c r="R18" i="27" s="1"/>
  <c r="N18" i="27"/>
  <c r="Q17" i="27"/>
  <c r="P17" i="27"/>
  <c r="O17" i="27"/>
  <c r="R17" i="27" s="1"/>
  <c r="U17" i="27" s="1"/>
  <c r="N17" i="27"/>
  <c r="Q16" i="27"/>
  <c r="T16" i="27" s="1"/>
  <c r="I3" i="27" s="1"/>
  <c r="P16" i="27"/>
  <c r="O16" i="27"/>
  <c r="Q30" i="27"/>
  <c r="P30" i="27"/>
  <c r="O30" i="27"/>
  <c r="N30" i="27"/>
  <c r="F4" i="27" s="1"/>
  <c r="S16" i="27"/>
  <c r="S17" i="27"/>
  <c r="T17" i="27"/>
  <c r="F5" i="27"/>
  <c r="S18" i="27"/>
  <c r="T18" i="27"/>
  <c r="S19" i="27"/>
  <c r="R19" i="27"/>
  <c r="F7" i="27"/>
  <c r="S20" i="27"/>
  <c r="R20" i="27"/>
  <c r="S21" i="27"/>
  <c r="T21" i="27"/>
  <c r="F9" i="27"/>
  <c r="S22" i="27"/>
  <c r="T22" i="27"/>
  <c r="S23" i="27"/>
  <c r="F11" i="27"/>
  <c r="S24" i="27"/>
  <c r="S25" i="27"/>
  <c r="T25" i="27"/>
  <c r="F13" i="27"/>
  <c r="S26" i="27"/>
  <c r="T26" i="27"/>
  <c r="S27" i="27"/>
  <c r="R27" i="27"/>
  <c r="U27" i="27" s="1"/>
  <c r="T27" i="27"/>
  <c r="F15" i="27"/>
  <c r="S28" i="27"/>
  <c r="R28" i="27"/>
  <c r="T28" i="27"/>
  <c r="S29" i="27"/>
  <c r="T29" i="27"/>
  <c r="N16" i="27"/>
  <c r="F3" i="27" s="1"/>
  <c r="T30" i="27"/>
  <c r="S30" i="27"/>
  <c r="R30" i="27"/>
  <c r="M29" i="27"/>
  <c r="I15" i="27"/>
  <c r="M28" i="27"/>
  <c r="M27" i="27"/>
  <c r="M26" i="27"/>
  <c r="M25" i="27"/>
  <c r="M24" i="27"/>
  <c r="M23" i="27"/>
  <c r="M22" i="27"/>
  <c r="M21" i="27"/>
  <c r="M20" i="27"/>
  <c r="M19" i="27"/>
  <c r="M18" i="27"/>
  <c r="M17" i="27"/>
  <c r="M16" i="27"/>
  <c r="E15" i="27"/>
  <c r="E11" i="27"/>
  <c r="E7" i="27"/>
  <c r="E3" i="27"/>
  <c r="B17" i="26"/>
  <c r="C16" i="26" s="1"/>
  <c r="D16" i="26" s="1"/>
  <c r="C15" i="26"/>
  <c r="D15" i="26" s="1"/>
  <c r="D14" i="26"/>
  <c r="C14" i="26"/>
  <c r="C13" i="26"/>
  <c r="D13" i="26" s="1"/>
  <c r="D12" i="26"/>
  <c r="C12" i="26"/>
  <c r="C11" i="26"/>
  <c r="D11" i="26" s="1"/>
  <c r="D10" i="26"/>
  <c r="C10" i="26"/>
  <c r="C9" i="26"/>
  <c r="D9" i="26" s="1"/>
  <c r="D8" i="26"/>
  <c r="C8" i="26"/>
  <c r="C7" i="26"/>
  <c r="D7" i="26" s="1"/>
  <c r="D6" i="26"/>
  <c r="C6" i="26"/>
  <c r="C5" i="26"/>
  <c r="D5" i="26" s="1"/>
  <c r="D4" i="26"/>
  <c r="C4" i="26"/>
  <c r="C3" i="26"/>
  <c r="D3" i="26" s="1"/>
  <c r="B29" i="25"/>
  <c r="B28" i="25"/>
  <c r="B27" i="25"/>
  <c r="B26" i="25"/>
  <c r="B25" i="25"/>
  <c r="B24" i="25"/>
  <c r="B23" i="25"/>
  <c r="B22" i="25"/>
  <c r="B21" i="25"/>
  <c r="B20" i="25"/>
  <c r="B19" i="25"/>
  <c r="B18" i="25"/>
  <c r="B17" i="25"/>
  <c r="B16" i="25"/>
  <c r="R26" i="27" l="1"/>
  <c r="U19" i="27"/>
  <c r="F16" i="27"/>
  <c r="F14" i="27"/>
  <c r="F12" i="27"/>
  <c r="F10" i="27"/>
  <c r="F8" i="27"/>
  <c r="F6" i="27"/>
  <c r="U28" i="27"/>
  <c r="U26" i="27"/>
  <c r="U24" i="27"/>
  <c r="U22" i="27"/>
  <c r="U20" i="27"/>
  <c r="U18" i="27"/>
  <c r="U16" i="27"/>
  <c r="C5" i="27"/>
  <c r="C9" i="27"/>
  <c r="C16" i="27"/>
  <c r="G5" i="27"/>
  <c r="G13" i="27"/>
  <c r="G9" i="27"/>
  <c r="I14" i="27"/>
  <c r="E14" i="27"/>
  <c r="I6" i="27" l="1"/>
  <c r="E6" i="27"/>
  <c r="C3" i="27"/>
  <c r="E4" i="27"/>
  <c r="I4" i="27"/>
  <c r="D9" i="27"/>
  <c r="D10" i="27"/>
  <c r="H10" i="27"/>
  <c r="G16" i="27"/>
  <c r="C8" i="27"/>
  <c r="E13" i="27"/>
  <c r="I13" i="27"/>
  <c r="E5" i="27"/>
  <c r="I5" i="27"/>
  <c r="C14" i="27"/>
  <c r="C6" i="27"/>
  <c r="H8" i="27"/>
  <c r="D8" i="27"/>
  <c r="D5" i="27"/>
  <c r="H12" i="27"/>
  <c r="D12" i="27"/>
  <c r="H6" i="27"/>
  <c r="D6" i="27"/>
  <c r="D15" i="27"/>
  <c r="H15" i="27"/>
  <c r="C11" i="27"/>
  <c r="C12" i="27"/>
  <c r="C4" i="27"/>
  <c r="E9" i="27"/>
  <c r="I9" i="27"/>
  <c r="C10" i="27"/>
  <c r="D13" i="27"/>
  <c r="H14" i="27"/>
  <c r="D14" i="27"/>
  <c r="D7" i="27"/>
  <c r="H7" i="27"/>
  <c r="E12" i="27"/>
  <c r="I12" i="27"/>
  <c r="D3" i="27"/>
  <c r="H3" i="27"/>
  <c r="I10" i="27"/>
  <c r="E10" i="27"/>
  <c r="C15" i="27"/>
  <c r="C7" i="27"/>
  <c r="E16" i="27"/>
  <c r="I16" i="27"/>
  <c r="E8" i="27"/>
  <c r="I8" i="27"/>
  <c r="H4" i="27"/>
  <c r="D4" i="27"/>
  <c r="H16" i="27"/>
  <c r="D16" i="27"/>
  <c r="D11" i="27"/>
  <c r="H11" i="27"/>
  <c r="H13" i="27" l="1"/>
  <c r="G12" i="27"/>
  <c r="H9" i="27"/>
  <c r="G15" i="27"/>
  <c r="G3" i="27"/>
  <c r="G7" i="27"/>
  <c r="G10" i="27"/>
  <c r="G11" i="27"/>
  <c r="G6" i="27"/>
  <c r="G14" i="27"/>
  <c r="G4" i="27"/>
  <c r="H5" i="27"/>
  <c r="G8" i="27"/>
  <c r="AL27" i="19" l="1"/>
  <c r="AH15" i="19"/>
  <c r="AG15" i="19"/>
  <c r="AF15" i="19"/>
  <c r="AE15" i="19"/>
  <c r="AM13" i="19"/>
  <c r="AM27" i="19" s="1"/>
  <c r="AL13" i="19"/>
  <c r="AK13" i="19"/>
  <c r="AK27" i="19" s="1"/>
  <c r="AJ13" i="19"/>
  <c r="AJ27" i="19" s="1"/>
  <c r="AM12" i="19"/>
  <c r="AM26" i="19" s="1"/>
  <c r="AL12" i="19"/>
  <c r="AL26" i="19" s="1"/>
  <c r="AK12" i="19"/>
  <c r="AK26" i="19" s="1"/>
  <c r="AJ12" i="19"/>
  <c r="AJ26" i="19" s="1"/>
  <c r="AM11" i="19"/>
  <c r="AM25" i="19" s="1"/>
  <c r="AL11" i="19"/>
  <c r="AL25" i="19" s="1"/>
  <c r="AK11" i="19"/>
  <c r="AK25" i="19" s="1"/>
  <c r="AJ11" i="19"/>
  <c r="AJ25" i="19" s="1"/>
  <c r="AM10" i="19"/>
  <c r="AM24" i="19" s="1"/>
  <c r="AL10" i="19"/>
  <c r="AL24" i="19" s="1"/>
  <c r="AK10" i="19"/>
  <c r="AK24" i="19" s="1"/>
  <c r="AJ10" i="19"/>
  <c r="AJ24" i="19" s="1"/>
  <c r="AM9" i="19"/>
  <c r="AM23" i="19" s="1"/>
  <c r="AL9" i="19"/>
  <c r="AL23" i="19" s="1"/>
  <c r="AK9" i="19"/>
  <c r="AK23" i="19" s="1"/>
  <c r="AJ9" i="19"/>
  <c r="AJ23" i="19" s="1"/>
  <c r="AM8" i="19"/>
  <c r="AM22" i="19" s="1"/>
  <c r="AL8" i="19"/>
  <c r="AL22" i="19" s="1"/>
  <c r="AK8" i="19"/>
  <c r="AK22" i="19" s="1"/>
  <c r="AJ8" i="19"/>
  <c r="AJ22" i="19" s="1"/>
  <c r="AM7" i="19"/>
  <c r="AM21" i="19" s="1"/>
  <c r="AL7" i="19"/>
  <c r="AL21" i="19" s="1"/>
  <c r="AK7" i="19"/>
  <c r="AK21" i="19" s="1"/>
  <c r="AJ7" i="19"/>
  <c r="AJ21" i="19" s="1"/>
  <c r="AM6" i="19"/>
  <c r="AM20" i="19" s="1"/>
  <c r="AL6" i="19"/>
  <c r="AL20" i="19" s="1"/>
  <c r="AK6" i="19"/>
  <c r="AK20" i="19" s="1"/>
  <c r="AJ6" i="19"/>
  <c r="AJ20" i="19" s="1"/>
  <c r="AM5" i="19"/>
  <c r="AM19" i="19" s="1"/>
  <c r="AL5" i="19"/>
  <c r="AL19" i="19" s="1"/>
  <c r="AK5" i="19"/>
  <c r="AK19" i="19" s="1"/>
  <c r="AJ5" i="19"/>
  <c r="AJ19" i="19" s="1"/>
  <c r="AM4" i="19"/>
  <c r="AM18" i="19" s="1"/>
  <c r="AL4" i="19"/>
  <c r="AL18" i="19" s="1"/>
  <c r="AK4" i="19"/>
  <c r="AK18" i="19" s="1"/>
  <c r="AJ4" i="19"/>
  <c r="AJ18" i="19" s="1"/>
  <c r="AM3" i="19"/>
  <c r="AM17" i="19" s="1"/>
  <c r="AL3" i="19"/>
  <c r="AL17" i="19" s="1"/>
  <c r="AK3" i="19"/>
  <c r="AK17" i="19" s="1"/>
  <c r="AJ3" i="19"/>
  <c r="AJ17" i="19" s="1"/>
  <c r="AM2" i="19"/>
  <c r="AM16" i="19" s="1"/>
  <c r="AL2" i="19"/>
  <c r="AL16" i="19" s="1"/>
  <c r="AK2" i="19"/>
  <c r="AK16" i="19" s="1"/>
  <c r="AJ2" i="19"/>
  <c r="AJ16" i="19" s="1"/>
  <c r="AH15" i="18"/>
  <c r="AG15" i="18"/>
  <c r="AF15" i="18"/>
  <c r="AE15" i="18"/>
  <c r="AM13" i="18"/>
  <c r="AM27" i="18" s="1"/>
  <c r="AL13" i="18"/>
  <c r="AL27" i="18" s="1"/>
  <c r="AK13" i="18"/>
  <c r="AK27" i="18" s="1"/>
  <c r="AJ13" i="18"/>
  <c r="AJ27" i="18" s="1"/>
  <c r="AM12" i="18"/>
  <c r="AM26" i="18" s="1"/>
  <c r="AL12" i="18"/>
  <c r="AL26" i="18" s="1"/>
  <c r="AK12" i="18"/>
  <c r="AK26" i="18" s="1"/>
  <c r="AJ12" i="18"/>
  <c r="AJ26" i="18" s="1"/>
  <c r="AM11" i="18"/>
  <c r="AM25" i="18" s="1"/>
  <c r="AL11" i="18"/>
  <c r="AL25" i="18" s="1"/>
  <c r="AK11" i="18"/>
  <c r="AK25" i="18" s="1"/>
  <c r="AJ11" i="18"/>
  <c r="AJ25" i="18" s="1"/>
  <c r="AM10" i="18"/>
  <c r="AM24" i="18" s="1"/>
  <c r="AL10" i="18"/>
  <c r="AL24" i="18" s="1"/>
  <c r="AK10" i="18"/>
  <c r="AK24" i="18" s="1"/>
  <c r="AJ10" i="18"/>
  <c r="AJ24" i="18" s="1"/>
  <c r="AM9" i="18"/>
  <c r="AM23" i="18" s="1"/>
  <c r="AL9" i="18"/>
  <c r="AL23" i="18" s="1"/>
  <c r="AK9" i="18"/>
  <c r="AK23" i="18" s="1"/>
  <c r="AJ9" i="18"/>
  <c r="AJ23" i="18" s="1"/>
  <c r="AM8" i="18"/>
  <c r="AM22" i="18" s="1"/>
  <c r="AL8" i="18"/>
  <c r="AL22" i="18" s="1"/>
  <c r="AK8" i="18"/>
  <c r="AK22" i="18" s="1"/>
  <c r="AJ8" i="18"/>
  <c r="AJ22" i="18" s="1"/>
  <c r="AM7" i="18"/>
  <c r="AM21" i="18" s="1"/>
  <c r="AL7" i="18"/>
  <c r="AL21" i="18" s="1"/>
  <c r="AK7" i="18"/>
  <c r="AK21" i="18" s="1"/>
  <c r="AJ7" i="18"/>
  <c r="AJ21" i="18" s="1"/>
  <c r="AM6" i="18"/>
  <c r="AM20" i="18" s="1"/>
  <c r="AL6" i="18"/>
  <c r="AL20" i="18" s="1"/>
  <c r="AK6" i="18"/>
  <c r="AK20" i="18" s="1"/>
  <c r="AJ6" i="18"/>
  <c r="AJ20" i="18" s="1"/>
  <c r="AM5" i="18"/>
  <c r="AM19" i="18" s="1"/>
  <c r="AL5" i="18"/>
  <c r="AL19" i="18" s="1"/>
  <c r="AK5" i="18"/>
  <c r="AK19" i="18" s="1"/>
  <c r="AJ5" i="18"/>
  <c r="AJ19" i="18" s="1"/>
  <c r="AM4" i="18"/>
  <c r="AM18" i="18" s="1"/>
  <c r="AL4" i="18"/>
  <c r="AL18" i="18" s="1"/>
  <c r="AK4" i="18"/>
  <c r="AK18" i="18" s="1"/>
  <c r="AJ4" i="18"/>
  <c r="AJ18" i="18" s="1"/>
  <c r="AM3" i="18"/>
  <c r="AM17" i="18" s="1"/>
  <c r="AL3" i="18"/>
  <c r="AL17" i="18" s="1"/>
  <c r="AK3" i="18"/>
  <c r="AK17" i="18" s="1"/>
  <c r="AJ3" i="18"/>
  <c r="AJ17" i="18" s="1"/>
  <c r="AM2" i="18"/>
  <c r="AM16" i="18" s="1"/>
  <c r="AL2" i="18"/>
  <c r="AL16" i="18" s="1"/>
  <c r="AK2" i="18"/>
  <c r="AK16" i="18" s="1"/>
  <c r="AJ2" i="18"/>
  <c r="AJ16" i="18" s="1"/>
</calcChain>
</file>

<file path=xl/sharedStrings.xml><?xml version="1.0" encoding="utf-8"?>
<sst xmlns="http://schemas.openxmlformats.org/spreadsheetml/2006/main" count="426" uniqueCount="168">
  <si>
    <t>購入意向</t>
    <rPh sb="0" eb="2">
      <t>コウニュウ</t>
    </rPh>
    <rPh sb="2" eb="4">
      <t>イコウ</t>
    </rPh>
    <phoneticPr fontId="3"/>
  </si>
  <si>
    <t>購入経験</t>
  </si>
  <si>
    <t>おいしい</t>
  </si>
  <si>
    <t>BOSS</t>
    <phoneticPr fontId="3"/>
  </si>
  <si>
    <t>ジョージア　エメラルドマウンテン</t>
    <phoneticPr fontId="3"/>
  </si>
  <si>
    <t>アメリカンブルーNOMO缶</t>
    <rPh sb="12" eb="13">
      <t>カン</t>
    </rPh>
    <phoneticPr fontId="3"/>
  </si>
  <si>
    <t>J.O,スペシャルブレンド</t>
    <phoneticPr fontId="3"/>
  </si>
  <si>
    <t>サンタマルタ</t>
    <phoneticPr fontId="3"/>
  </si>
  <si>
    <t>UCC缶コーヒーオリジナル</t>
    <rPh sb="3" eb="4">
      <t>カン</t>
    </rPh>
    <phoneticPr fontId="3"/>
  </si>
  <si>
    <t>アサヒカフェオ缶280</t>
    <rPh sb="7" eb="8">
      <t>カン</t>
    </rPh>
    <phoneticPr fontId="3"/>
  </si>
  <si>
    <t>ポッカコーヒー</t>
    <phoneticPr fontId="3"/>
  </si>
  <si>
    <t>UCCスーパーオリジナル</t>
    <phoneticPr fontId="3"/>
  </si>
  <si>
    <t>UCCブラック無糖</t>
    <rPh sb="7" eb="9">
      <t>ムトウ</t>
    </rPh>
    <phoneticPr fontId="3"/>
  </si>
  <si>
    <t>ジョージア　ゾット</t>
    <phoneticPr fontId="3"/>
  </si>
  <si>
    <t>モンテアルバン</t>
    <phoneticPr fontId="3"/>
  </si>
  <si>
    <t>デザインが好き</t>
  </si>
  <si>
    <t>回帰統計</t>
  </si>
  <si>
    <t>重決定 R2</t>
  </si>
  <si>
    <t>補正 R2</t>
  </si>
  <si>
    <t>標準誤差</t>
  </si>
  <si>
    <t>観測数</t>
  </si>
  <si>
    <t>係数</t>
  </si>
  <si>
    <t xml:space="preserve">t </t>
  </si>
  <si>
    <t>P-値</t>
  </si>
  <si>
    <t>切片</t>
  </si>
  <si>
    <t>BOSS</t>
  </si>
  <si>
    <t>ジョージア　エメラルドマウンテン</t>
  </si>
  <si>
    <t>ジョージア　コーヒーオリジナル</t>
  </si>
  <si>
    <t>BOSSプラスワン</t>
  </si>
  <si>
    <t>アメリカンブルーNOMO缶</t>
  </si>
  <si>
    <t>J.O,スペシャルブレンド</t>
  </si>
  <si>
    <t>サンタマルタ</t>
  </si>
  <si>
    <t>UCC缶コーヒーオリジナル</t>
  </si>
  <si>
    <t>アサヒカフェオ缶280</t>
  </si>
  <si>
    <t>ポッカコーヒー</t>
  </si>
  <si>
    <t>UCCスーパーオリジナル</t>
  </si>
  <si>
    <t>UCCブラック無糖</t>
  </si>
  <si>
    <t>ジョージア　ゾット</t>
  </si>
  <si>
    <t>モンテアルバン</t>
  </si>
  <si>
    <t>原系列</t>
    <phoneticPr fontId="2"/>
  </si>
  <si>
    <t>偏差</t>
    <phoneticPr fontId="2"/>
  </si>
  <si>
    <t>係数×偏差</t>
    <phoneticPr fontId="3"/>
  </si>
  <si>
    <t>平均</t>
    <phoneticPr fontId="2"/>
  </si>
  <si>
    <t>購入経験</t>
    <phoneticPr fontId="2"/>
  </si>
  <si>
    <t>表８．２</t>
    <phoneticPr fontId="2"/>
  </si>
  <si>
    <t>偏差</t>
    <rPh sb="0" eb="2">
      <t>ヘンサ</t>
    </rPh>
    <phoneticPr fontId="3"/>
  </si>
  <si>
    <t>係数×偏差</t>
    <rPh sb="0" eb="2">
      <t>ケイスウ</t>
    </rPh>
    <rPh sb="3" eb="5">
      <t>ヘンサ</t>
    </rPh>
    <phoneticPr fontId="3"/>
  </si>
  <si>
    <t>デザイン</t>
    <phoneticPr fontId="3"/>
  </si>
  <si>
    <t>概要</t>
  </si>
  <si>
    <t>ソフトバンク</t>
  </si>
  <si>
    <t>西　　武</t>
  </si>
  <si>
    <t>日本ハム</t>
  </si>
  <si>
    <t>オリックス</t>
  </si>
  <si>
    <t>楽　　天</t>
  </si>
  <si>
    <t>ロッテ</t>
  </si>
  <si>
    <t>阪　　神</t>
  </si>
  <si>
    <t>広　　島</t>
  </si>
  <si>
    <t>ヤクルト</t>
  </si>
  <si>
    <t>巨　　人</t>
  </si>
  <si>
    <t>横　　浜</t>
  </si>
  <si>
    <t>中　　日</t>
  </si>
  <si>
    <t>打率</t>
  </si>
  <si>
    <t>打率</t>
    <phoneticPr fontId="2"/>
  </si>
  <si>
    <t>安打</t>
  </si>
  <si>
    <t>安打</t>
    <phoneticPr fontId="2"/>
  </si>
  <si>
    <t>二塁打</t>
  </si>
  <si>
    <t>二塁打</t>
    <phoneticPr fontId="2"/>
  </si>
  <si>
    <t>三塁打</t>
  </si>
  <si>
    <t>三塁打</t>
    <phoneticPr fontId="2"/>
  </si>
  <si>
    <t>本塁打</t>
  </si>
  <si>
    <t>本塁打</t>
    <phoneticPr fontId="2"/>
  </si>
  <si>
    <t>打点</t>
  </si>
  <si>
    <t>打点</t>
    <phoneticPr fontId="2"/>
  </si>
  <si>
    <t>防御率</t>
  </si>
  <si>
    <t>防御率</t>
    <phoneticPr fontId="2"/>
  </si>
  <si>
    <t>勝率</t>
  </si>
  <si>
    <t>勝率</t>
    <phoneticPr fontId="2"/>
  </si>
  <si>
    <t>失策</t>
  </si>
  <si>
    <t>失策</t>
    <phoneticPr fontId="2"/>
  </si>
  <si>
    <t>勝率（実績値）</t>
    <phoneticPr fontId="2"/>
  </si>
  <si>
    <t>デザイン</t>
    <phoneticPr fontId="2"/>
  </si>
  <si>
    <t>合計特殊出生率</t>
    <rPh sb="0" eb="2">
      <t>ゴウケイ</t>
    </rPh>
    <rPh sb="2" eb="4">
      <t>トクシュ</t>
    </rPh>
    <rPh sb="4" eb="6">
      <t>シュッセイ</t>
    </rPh>
    <rPh sb="6" eb="7">
      <t>リツ</t>
    </rPh>
    <phoneticPr fontId="3"/>
  </si>
  <si>
    <t>平均初婚年齢（女性）</t>
    <rPh sb="0" eb="2">
      <t>ヘイキン</t>
    </rPh>
    <rPh sb="2" eb="4">
      <t>ショコン</t>
    </rPh>
    <rPh sb="4" eb="6">
      <t>ネンレイ</t>
    </rPh>
    <rPh sb="7" eb="9">
      <t>ジョセイ</t>
    </rPh>
    <phoneticPr fontId="3"/>
  </si>
  <si>
    <t>教養娯楽支出比率</t>
    <rPh sb="0" eb="2">
      <t>キョウヨウ</t>
    </rPh>
    <rPh sb="2" eb="4">
      <t>ゴラク</t>
    </rPh>
    <rPh sb="4" eb="6">
      <t>シシュツ</t>
    </rPh>
    <rPh sb="6" eb="8">
      <t>ヒリツ</t>
    </rPh>
    <phoneticPr fontId="3"/>
  </si>
  <si>
    <t>男性の通勤・仕事時間</t>
    <rPh sb="0" eb="2">
      <t>ダンセイ</t>
    </rPh>
    <rPh sb="3" eb="5">
      <t>ツウキン</t>
    </rPh>
    <rPh sb="6" eb="8">
      <t>シゴト</t>
    </rPh>
    <rPh sb="8" eb="10">
      <t>ジカン</t>
    </rPh>
    <phoneticPr fontId="3"/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</si>
  <si>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</si>
  <si>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</si>
  <si>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</si>
  <si>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</si>
  <si>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</si>
  <si>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</si>
  <si>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</si>
  <si>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</si>
  <si>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</si>
  <si>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</si>
  <si>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</si>
  <si>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</si>
  <si>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</si>
  <si>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</si>
  <si>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</si>
  <si>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</si>
  <si>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</si>
  <si>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</si>
  <si>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</si>
  <si>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</si>
  <si>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</si>
  <si>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</si>
  <si>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</si>
  <si>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</si>
  <si>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</si>
  <si>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</si>
  <si>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</si>
  <si>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</si>
  <si>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</si>
  <si>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</si>
  <si>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</si>
  <si>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</si>
  <si>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</si>
  <si>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</si>
  <si>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</si>
  <si>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</si>
  <si>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</si>
  <si>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</si>
  <si>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</si>
  <si>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</si>
  <si>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</si>
  <si>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</si>
  <si>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</si>
  <si>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</si>
  <si>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</si>
  <si>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</si>
  <si>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</si>
  <si>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※Backdataは非公表</t>
    <phoneticPr fontId="2"/>
  </si>
  <si>
    <t>勝率</t>
    <phoneticPr fontId="2"/>
  </si>
  <si>
    <t>打率</t>
    <phoneticPr fontId="2"/>
  </si>
  <si>
    <t>本塁打</t>
    <phoneticPr fontId="2"/>
  </si>
  <si>
    <t>防御率</t>
    <phoneticPr fontId="2"/>
  </si>
  <si>
    <t>失策</t>
    <phoneticPr fontId="2"/>
  </si>
  <si>
    <t>安打</t>
    <phoneticPr fontId="2"/>
  </si>
  <si>
    <t>二塁打</t>
    <phoneticPr fontId="2"/>
  </si>
  <si>
    <t>三塁打</t>
    <phoneticPr fontId="2"/>
  </si>
  <si>
    <t>打点</t>
    <phoneticPr fontId="2"/>
  </si>
  <si>
    <t>BOSSプラスワン</t>
    <phoneticPr fontId="3"/>
  </si>
  <si>
    <t>ジョージア　コーヒーオリジナル</t>
    <phoneticPr fontId="3"/>
  </si>
  <si>
    <t>購入経験</t>
    <rPh sb="0" eb="2">
      <t>コウニュウ</t>
    </rPh>
    <rPh sb="2" eb="4">
      <t>ケイケン</t>
    </rPh>
    <phoneticPr fontId="3"/>
  </si>
  <si>
    <t>おいしい</t>
    <phoneticPr fontId="3"/>
  </si>
  <si>
    <t>デザインが好き</t>
    <rPh sb="5" eb="6">
      <t>ス</t>
    </rPh>
    <phoneticPr fontId="3"/>
  </si>
  <si>
    <t>近くで買える</t>
    <rPh sb="0" eb="1">
      <t>チカ</t>
    </rPh>
    <rPh sb="3" eb="4">
      <t>カ</t>
    </rPh>
    <phoneticPr fontId="3"/>
  </si>
  <si>
    <t>BOSS</t>
    <phoneticPr fontId="3"/>
  </si>
  <si>
    <t>サントリー</t>
    <phoneticPr fontId="3"/>
  </si>
  <si>
    <t>ジョージア　エメラルドマウンテン</t>
    <phoneticPr fontId="3"/>
  </si>
  <si>
    <t>日本コカコーラ</t>
    <rPh sb="0" eb="2">
      <t>ニホン</t>
    </rPh>
    <phoneticPr fontId="3"/>
  </si>
  <si>
    <t>ジョージア　コーヒーオリジナル</t>
    <phoneticPr fontId="3"/>
  </si>
  <si>
    <t>BOSSプラスワン</t>
    <phoneticPr fontId="3"/>
  </si>
  <si>
    <t>キリンベバレッジ</t>
    <phoneticPr fontId="3"/>
  </si>
  <si>
    <t>J.O,スペシャルブレンド</t>
    <phoneticPr fontId="3"/>
  </si>
  <si>
    <t>アサヒ飲料</t>
    <rPh sb="3" eb="5">
      <t>インリョウ</t>
    </rPh>
    <phoneticPr fontId="3"/>
  </si>
  <si>
    <t>サンタマルタ</t>
    <phoneticPr fontId="3"/>
  </si>
  <si>
    <t>ネスレ日本</t>
    <rPh sb="3" eb="5">
      <t>ニホン</t>
    </rPh>
    <phoneticPr fontId="3"/>
  </si>
  <si>
    <t>UCC上島珈琲</t>
    <rPh sb="3" eb="5">
      <t>ウエシマ</t>
    </rPh>
    <rPh sb="5" eb="7">
      <t>コーヒー</t>
    </rPh>
    <phoneticPr fontId="3"/>
  </si>
  <si>
    <t>ポッカコーヒー</t>
    <phoneticPr fontId="3"/>
  </si>
  <si>
    <t>ポッカ</t>
    <phoneticPr fontId="3"/>
  </si>
  <si>
    <t>UCCスーパーオリジナル</t>
    <phoneticPr fontId="3"/>
  </si>
  <si>
    <t>ジョージア　ゾット</t>
    <phoneticPr fontId="3"/>
  </si>
  <si>
    <t>モンテアルバン</t>
    <phoneticPr fontId="3"/>
  </si>
  <si>
    <t>日経流通新聞</t>
    <rPh sb="0" eb="2">
      <t>ニッケイ</t>
    </rPh>
    <rPh sb="2" eb="4">
      <t>リュウツウ</t>
    </rPh>
    <rPh sb="4" eb="6">
      <t>シンブン</t>
    </rPh>
    <phoneticPr fontId="3"/>
  </si>
  <si>
    <t>1996年11月上旬</t>
    <rPh sb="4" eb="5">
      <t>ネン</t>
    </rPh>
    <rPh sb="7" eb="8">
      <t>ガツ</t>
    </rPh>
    <rPh sb="8" eb="10">
      <t>ジョウジュン</t>
    </rPh>
    <phoneticPr fontId="3"/>
  </si>
  <si>
    <t>首都圏に住む中学生から59歳までの男性374人、複数回答</t>
    <rPh sb="0" eb="3">
      <t>シュトケン</t>
    </rPh>
    <rPh sb="4" eb="5">
      <t>ス</t>
    </rPh>
    <rPh sb="6" eb="9">
      <t>チュウガクセイ</t>
    </rPh>
    <rPh sb="13" eb="14">
      <t>サイ</t>
    </rPh>
    <rPh sb="17" eb="19">
      <t>ダンセイ</t>
    </rPh>
    <rPh sb="22" eb="23">
      <t>ニン</t>
    </rPh>
    <rPh sb="24" eb="26">
      <t>フクスウ</t>
    </rPh>
    <rPh sb="26" eb="28">
      <t>カイトウ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</si>
</sst>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0_ "/>
    <numFmt numFmtId="178" formatCode="0.000"/>
  </numFmts>
  <fonts count="5"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51">
    <xf numFmtId="0" fontId="0" fillId="0" borderId="0" xfId="0"/>
    <xf numFmtId="0" fontId="1" fillId="0" borderId="1" xfId="1" applyBorder="1"/>
    <xf numFmtId="0" fontId="1" fillId="0" borderId="2" xfId="1" applyBorder="1"/>
    <xf numFmtId="0" fontId="1" fillId="0" borderId="2" xfId="1" applyFont="1" applyBorder="1"/>
    <xf numFmtId="0" fontId="1" fillId="0" borderId="3" xfId="1" applyBorder="1"/>
    <xf numFmtId="176" fontId="1" fillId="0" borderId="3" xfId="1" applyNumberFormat="1" applyBorder="1"/>
    <xf numFmtId="0" fontId="1" fillId="0" borderId="0" xfId="1" applyBorder="1"/>
    <xf numFmtId="176" fontId="1" fillId="0" borderId="0" xfId="1" applyNumberFormat="1" applyBorder="1"/>
    <xf numFmtId="0" fontId="1" fillId="0" borderId="4" xfId="1" applyBorder="1"/>
    <xf numFmtId="176" fontId="1" fillId="0" borderId="4" xfId="1" applyNumberFormat="1" applyBorder="1"/>
    <xf numFmtId="0" fontId="1" fillId="0" borderId="0" xfId="2"/>
    <xf numFmtId="0" fontId="1" fillId="0" borderId="5" xfId="2" applyBorder="1"/>
    <xf numFmtId="0" fontId="1" fillId="0" borderId="0" xfId="2" applyBorder="1"/>
    <xf numFmtId="0" fontId="1" fillId="0" borderId="4" xfId="2" applyBorder="1"/>
    <xf numFmtId="0" fontId="1" fillId="0" borderId="0" xfId="1"/>
    <xf numFmtId="0" fontId="1" fillId="0" borderId="0" xfId="1" applyFill="1" applyBorder="1" applyAlignment="1"/>
    <xf numFmtId="177" fontId="1" fillId="0" borderId="0" xfId="1" applyNumberFormat="1" applyFill="1" applyBorder="1" applyAlignment="1"/>
    <xf numFmtId="0" fontId="1" fillId="0" borderId="7" xfId="1" applyFill="1" applyBorder="1" applyAlignment="1"/>
    <xf numFmtId="177" fontId="1" fillId="0" borderId="7" xfId="1" applyNumberFormat="1" applyFill="1" applyBorder="1" applyAlignment="1"/>
    <xf numFmtId="0" fontId="1" fillId="0" borderId="6" xfId="1" applyFont="1" applyFill="1" applyBorder="1" applyAlignment="1">
      <alignment horizontal="centerContinuous"/>
    </xf>
    <xf numFmtId="0" fontId="1" fillId="0" borderId="6" xfId="1" applyFont="1" applyFill="1" applyBorder="1" applyAlignment="1">
      <alignment horizontal="center"/>
    </xf>
    <xf numFmtId="0" fontId="1" fillId="0" borderId="0" xfId="3">
      <alignment vertical="center"/>
    </xf>
    <xf numFmtId="0" fontId="1" fillId="0" borderId="0" xfId="1" applyFont="1"/>
    <xf numFmtId="176" fontId="1" fillId="0" borderId="0" xfId="1" applyNumberFormat="1"/>
    <xf numFmtId="0" fontId="0" fillId="0" borderId="1" xfId="0" applyBorder="1" applyAlignment="1">
      <alignment vertical="center"/>
    </xf>
    <xf numFmtId="0" fontId="0" fillId="0" borderId="0" xfId="0" applyBorder="1"/>
    <xf numFmtId="0" fontId="1" fillId="0" borderId="1" xfId="1" applyFill="1" applyBorder="1"/>
    <xf numFmtId="176" fontId="0" fillId="0" borderId="1" xfId="0" applyNumberFormat="1" applyBorder="1"/>
    <xf numFmtId="0" fontId="0" fillId="0" borderId="1" xfId="0" applyBorder="1"/>
    <xf numFmtId="0" fontId="1" fillId="0" borderId="2" xfId="1" applyBorder="1" applyAlignment="1">
      <alignment horizontal="center"/>
    </xf>
    <xf numFmtId="0" fontId="1" fillId="0" borderId="0" xfId="4"/>
    <xf numFmtId="0" fontId="0" fillId="0" borderId="1" xfId="1" applyFont="1" applyBorder="1"/>
    <xf numFmtId="0" fontId="1" fillId="0" borderId="10" xfId="1" applyFont="1" applyBorder="1"/>
    <xf numFmtId="176" fontId="1" fillId="0" borderId="11" xfId="1" applyNumberFormat="1" applyBorder="1"/>
    <xf numFmtId="176" fontId="1" fillId="0" borderId="12" xfId="1" applyNumberFormat="1" applyBorder="1"/>
    <xf numFmtId="176" fontId="1" fillId="0" borderId="13" xfId="1" applyNumberFormat="1" applyBorder="1"/>
    <xf numFmtId="0" fontId="4" fillId="0" borderId="0" xfId="0" applyFont="1" applyAlignment="1">
      <alignment horizontal="center" vertical="center" wrapText="1"/>
    </xf>
    <xf numFmtId="0" fontId="0" fillId="0" borderId="0" xfId="0" applyFill="1" applyBorder="1" applyAlignment="1"/>
    <xf numFmtId="0" fontId="0" fillId="0" borderId="7" xfId="0" applyFill="1" applyBorder="1" applyAlignment="1"/>
    <xf numFmtId="0" fontId="0" fillId="0" borderId="6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Continuous"/>
    </xf>
    <xf numFmtId="178" fontId="0" fillId="0" borderId="0" xfId="0" applyNumberFormat="1" applyFill="1" applyBorder="1" applyAlignment="1"/>
    <xf numFmtId="178" fontId="0" fillId="0" borderId="7" xfId="0" applyNumberFormat="1" applyFill="1" applyBorder="1" applyAlignment="1"/>
    <xf numFmtId="0" fontId="0" fillId="0" borderId="4" xfId="0" applyBorder="1"/>
    <xf numFmtId="178" fontId="0" fillId="2" borderId="0" xfId="0" applyNumberFormat="1" applyFill="1" applyBorder="1" applyAlignment="1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1" fillId="0" borderId="1" xfId="2" applyBorder="1"/>
  </cellXfs>
  <cellStyles count="6">
    <cellStyle name="桁区切り 2" xfId="5"/>
    <cellStyle name="標準" xfId="0" builtinId="0"/>
    <cellStyle name="標準 2" xfId="3"/>
    <cellStyle name="標準 3" xfId="4"/>
    <cellStyle name="標準_データ実例(分析結果)" xfId="2"/>
    <cellStyle name="標準_第３回（解答）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423476676296671E-2"/>
          <c:y val="6.7010393608038024E-2"/>
          <c:w val="0.92680282103702694"/>
          <c:h val="0.840207242931553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表８．１!$A$10</c:f>
              <c:strCache>
                <c:ptCount val="1"/>
                <c:pt idx="0">
                  <c:v>購入経験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表８．１!$G$16:$G$29</c:f>
              <c:numCache>
                <c:formatCode>General</c:formatCode>
                <c:ptCount val="14"/>
                <c:pt idx="0">
                  <c:v>10.239083585028126</c:v>
                </c:pt>
                <c:pt idx="1">
                  <c:v>1.2869678181972115</c:v>
                </c:pt>
                <c:pt idx="2">
                  <c:v>8.9925864529377453</c:v>
                </c:pt>
                <c:pt idx="3">
                  <c:v>-3.3590669468669341</c:v>
                </c:pt>
                <c:pt idx="4">
                  <c:v>-1.9992518936774279</c:v>
                </c:pt>
                <c:pt idx="5">
                  <c:v>1.2869678181972115</c:v>
                </c:pt>
                <c:pt idx="6">
                  <c:v>-1.6592981303800516</c:v>
                </c:pt>
                <c:pt idx="7">
                  <c:v>2.9867366346840942</c:v>
                </c:pt>
                <c:pt idx="8">
                  <c:v>-9.2515988440214603</c:v>
                </c:pt>
                <c:pt idx="9">
                  <c:v>6.0463205043604829</c:v>
                </c:pt>
                <c:pt idx="10">
                  <c:v>-0.75275476158704746</c:v>
                </c:pt>
                <c:pt idx="11">
                  <c:v>-0.41280099828967098</c:v>
                </c:pt>
                <c:pt idx="12">
                  <c:v>-5.3987895266511927</c:v>
                </c:pt>
                <c:pt idx="13">
                  <c:v>-8.0051017119310792</c:v>
                </c:pt>
              </c:numCache>
            </c:numRef>
          </c:val>
        </c:ser>
        <c:ser>
          <c:idx val="1"/>
          <c:order val="1"/>
          <c:tx>
            <c:strRef>
              <c:f>表８．１!$A$11</c:f>
              <c:strCache>
                <c:ptCount val="1"/>
                <c:pt idx="0">
                  <c:v>おいしい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表８．１!$H$16:$H$29</c:f>
              <c:numCache>
                <c:formatCode>General</c:formatCode>
                <c:ptCount val="14"/>
                <c:pt idx="0">
                  <c:v>4.7436110375743024</c:v>
                </c:pt>
                <c:pt idx="1">
                  <c:v>13.545009830182043</c:v>
                </c:pt>
                <c:pt idx="2">
                  <c:v>0.34291164127043305</c:v>
                </c:pt>
                <c:pt idx="3">
                  <c:v>4.7436110375743024</c:v>
                </c:pt>
                <c:pt idx="4">
                  <c:v>-2.8575970105869266</c:v>
                </c:pt>
                <c:pt idx="5">
                  <c:v>-2.8575970105869266</c:v>
                </c:pt>
                <c:pt idx="6">
                  <c:v>0.34291164127043305</c:v>
                </c:pt>
                <c:pt idx="7">
                  <c:v>-4.4578513365156063</c:v>
                </c:pt>
                <c:pt idx="8">
                  <c:v>15.145264156110722</c:v>
                </c:pt>
                <c:pt idx="9">
                  <c:v>-5.6580420809621161</c:v>
                </c:pt>
                <c:pt idx="10">
                  <c:v>0.34291164127043305</c:v>
                </c:pt>
                <c:pt idx="11">
                  <c:v>-4.4578513365156063</c:v>
                </c:pt>
                <c:pt idx="12">
                  <c:v>-8.8585507328194755</c:v>
                </c:pt>
                <c:pt idx="13">
                  <c:v>-10.058741477265986</c:v>
                </c:pt>
              </c:numCache>
            </c:numRef>
          </c:val>
        </c:ser>
        <c:ser>
          <c:idx val="2"/>
          <c:order val="2"/>
          <c:tx>
            <c:strRef>
              <c:f>表８．１!$A$12</c:f>
              <c:strCache>
                <c:ptCount val="1"/>
                <c:pt idx="0">
                  <c:v>デザインが好き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表８．１!$I$16:$I$29</c:f>
              <c:numCache>
                <c:formatCode>General</c:formatCode>
                <c:ptCount val="14"/>
                <c:pt idx="0">
                  <c:v>21.211219491308768</c:v>
                </c:pt>
                <c:pt idx="1">
                  <c:v>10.181385355828208</c:v>
                </c:pt>
                <c:pt idx="2">
                  <c:v>-0.84844877965235066</c:v>
                </c:pt>
                <c:pt idx="3">
                  <c:v>2.1211219491308766</c:v>
                </c:pt>
                <c:pt idx="4">
                  <c:v>13.575180474437611</c:v>
                </c:pt>
                <c:pt idx="5">
                  <c:v>-2.5453463389570521</c:v>
                </c:pt>
                <c:pt idx="6">
                  <c:v>-4.2422438982617532</c:v>
                </c:pt>
                <c:pt idx="7">
                  <c:v>-5.5149170677402797</c:v>
                </c:pt>
                <c:pt idx="8">
                  <c:v>-8.9087121863496819</c:v>
                </c:pt>
                <c:pt idx="9">
                  <c:v>-0.84844877965235066</c:v>
                </c:pt>
                <c:pt idx="10">
                  <c:v>-5.5149170677402797</c:v>
                </c:pt>
                <c:pt idx="11">
                  <c:v>-7.2118146270449808</c:v>
                </c:pt>
                <c:pt idx="12">
                  <c:v>-4.2422438982617532</c:v>
                </c:pt>
                <c:pt idx="13">
                  <c:v>-7.2118146270449808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0991232"/>
        <c:axId val="300993152"/>
      </c:barChart>
      <c:lineChart>
        <c:grouping val="standard"/>
        <c:varyColors val="0"/>
        <c:ser>
          <c:idx val="3"/>
          <c:order val="3"/>
          <c:tx>
            <c:v>購入意向（実績値）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表８．１!$C$17:$C$29</c:f>
              <c:numCache>
                <c:formatCode>General</c:formatCode>
                <c:ptCount val="13"/>
                <c:pt idx="0">
                  <c:v>29.071428571428569</c:v>
                </c:pt>
                <c:pt idx="1">
                  <c:v>10.071428571428569</c:v>
                </c:pt>
                <c:pt idx="2">
                  <c:v>7.0714285714285694</c:v>
                </c:pt>
                <c:pt idx="3">
                  <c:v>3.0714285714285694</c:v>
                </c:pt>
                <c:pt idx="4">
                  <c:v>-0.9285714285714306</c:v>
                </c:pt>
                <c:pt idx="5">
                  <c:v>-0.9285714285714306</c:v>
                </c:pt>
                <c:pt idx="6">
                  <c:v>-4.9285714285714306</c:v>
                </c:pt>
                <c:pt idx="7">
                  <c:v>-7.9285714285714306</c:v>
                </c:pt>
                <c:pt idx="8">
                  <c:v>-7.9285714285714306</c:v>
                </c:pt>
                <c:pt idx="9">
                  <c:v>-11.928571428571431</c:v>
                </c:pt>
                <c:pt idx="10">
                  <c:v>-11.928571428571431</c:v>
                </c:pt>
                <c:pt idx="11">
                  <c:v>-19.928571428571431</c:v>
                </c:pt>
                <c:pt idx="12">
                  <c:v>-19.928571428571431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0991232"/>
        <c:axId val="300993152"/>
      </c:lineChart>
      <c:catAx>
        <c:axId val="3009912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0993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09931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009912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549632309474834"/>
          <c:y val="7.9896907216494839E-2"/>
          <c:w val="0.18130654276323566"/>
          <c:h val="0.2087631571826717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94685039370079"/>
          <c:y val="5.1400554097404488E-2"/>
          <c:w val="0.83326163625045868"/>
          <c:h val="0.89719889180519097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表８．３!$G$2</c:f>
              <c:strCache>
                <c:ptCount val="1"/>
                <c:pt idx="0">
                  <c:v>購入経験</c:v>
                </c:pt>
              </c:strCache>
            </c:strRef>
          </c:tx>
          <c:invertIfNegative val="0"/>
          <c:val>
            <c:numRef>
              <c:f>表８．３!$G$3:$G$16</c:f>
              <c:numCache>
                <c:formatCode>0.00_ </c:formatCode>
                <c:ptCount val="14"/>
                <c:pt idx="0">
                  <c:v>10.239083585028126</c:v>
                </c:pt>
                <c:pt idx="1">
                  <c:v>1.2869678181972115</c:v>
                </c:pt>
                <c:pt idx="2">
                  <c:v>8.9925864529377453</c:v>
                </c:pt>
                <c:pt idx="3">
                  <c:v>-3.3590669468669341</c:v>
                </c:pt>
                <c:pt idx="4">
                  <c:v>-1.9992518936774279</c:v>
                </c:pt>
                <c:pt idx="5">
                  <c:v>1.2869678181972115</c:v>
                </c:pt>
                <c:pt idx="6">
                  <c:v>-1.6592981303800516</c:v>
                </c:pt>
                <c:pt idx="7">
                  <c:v>2.9867366346840942</c:v>
                </c:pt>
                <c:pt idx="8">
                  <c:v>-9.2515988440214603</c:v>
                </c:pt>
                <c:pt idx="9">
                  <c:v>6.0463205043604829</c:v>
                </c:pt>
                <c:pt idx="10">
                  <c:v>-0.75275476158704746</c:v>
                </c:pt>
                <c:pt idx="11">
                  <c:v>-0.41280099828967098</c:v>
                </c:pt>
                <c:pt idx="12">
                  <c:v>-5.3987895266511927</c:v>
                </c:pt>
                <c:pt idx="13">
                  <c:v>-8.0051017119310792</c:v>
                </c:pt>
              </c:numCache>
            </c:numRef>
          </c:val>
        </c:ser>
        <c:ser>
          <c:idx val="2"/>
          <c:order val="2"/>
          <c:tx>
            <c:strRef>
              <c:f>表８．３!$H$2</c:f>
              <c:strCache>
                <c:ptCount val="1"/>
                <c:pt idx="0">
                  <c:v>おいしい</c:v>
                </c:pt>
              </c:strCache>
            </c:strRef>
          </c:tx>
          <c:invertIfNegative val="0"/>
          <c:val>
            <c:numRef>
              <c:f>表８．３!$H$3:$H$16</c:f>
              <c:numCache>
                <c:formatCode>0.00_ </c:formatCode>
                <c:ptCount val="14"/>
                <c:pt idx="0">
                  <c:v>4.7436110375743024</c:v>
                </c:pt>
                <c:pt idx="1">
                  <c:v>13.545009830182043</c:v>
                </c:pt>
                <c:pt idx="2">
                  <c:v>0.34291164127043305</c:v>
                </c:pt>
                <c:pt idx="3">
                  <c:v>4.7436110375743024</c:v>
                </c:pt>
                <c:pt idx="4">
                  <c:v>-2.8575970105869266</c:v>
                </c:pt>
                <c:pt idx="5">
                  <c:v>-2.8575970105869266</c:v>
                </c:pt>
                <c:pt idx="6">
                  <c:v>0.34291164127043305</c:v>
                </c:pt>
                <c:pt idx="7">
                  <c:v>-4.4578513365156063</c:v>
                </c:pt>
                <c:pt idx="8">
                  <c:v>15.145264156110722</c:v>
                </c:pt>
                <c:pt idx="9">
                  <c:v>-5.6580420809621161</c:v>
                </c:pt>
                <c:pt idx="10">
                  <c:v>0.34291164127043305</c:v>
                </c:pt>
                <c:pt idx="11">
                  <c:v>-4.4578513365156063</c:v>
                </c:pt>
                <c:pt idx="12">
                  <c:v>-8.8585507328194755</c:v>
                </c:pt>
                <c:pt idx="13">
                  <c:v>-10.058741477265986</c:v>
                </c:pt>
              </c:numCache>
            </c:numRef>
          </c:val>
        </c:ser>
        <c:ser>
          <c:idx val="3"/>
          <c:order val="3"/>
          <c:tx>
            <c:strRef>
              <c:f>表８．３!$I$2</c:f>
              <c:strCache>
                <c:ptCount val="1"/>
                <c:pt idx="0">
                  <c:v>デザイン</c:v>
                </c:pt>
              </c:strCache>
            </c:strRef>
          </c:tx>
          <c:invertIfNegative val="0"/>
          <c:val>
            <c:numRef>
              <c:f>表８．３!$I$3:$I$16</c:f>
              <c:numCache>
                <c:formatCode>0.00_ </c:formatCode>
                <c:ptCount val="14"/>
                <c:pt idx="0">
                  <c:v>21.211219491308768</c:v>
                </c:pt>
                <c:pt idx="1">
                  <c:v>10.181385355828208</c:v>
                </c:pt>
                <c:pt idx="2">
                  <c:v>-0.84844877965235066</c:v>
                </c:pt>
                <c:pt idx="3">
                  <c:v>2.1211219491308766</c:v>
                </c:pt>
                <c:pt idx="4">
                  <c:v>13.575180474437611</c:v>
                </c:pt>
                <c:pt idx="5">
                  <c:v>-2.5453463389570521</c:v>
                </c:pt>
                <c:pt idx="6">
                  <c:v>-4.2422438982617532</c:v>
                </c:pt>
                <c:pt idx="7">
                  <c:v>-5.5149170677402797</c:v>
                </c:pt>
                <c:pt idx="8">
                  <c:v>-8.9087121863496819</c:v>
                </c:pt>
                <c:pt idx="9">
                  <c:v>-0.84844877965235066</c:v>
                </c:pt>
                <c:pt idx="10">
                  <c:v>-5.5149170677402797</c:v>
                </c:pt>
                <c:pt idx="11">
                  <c:v>-7.2118146270449808</c:v>
                </c:pt>
                <c:pt idx="12">
                  <c:v>-4.2422438982617532</c:v>
                </c:pt>
                <c:pt idx="13">
                  <c:v>-7.2118146270449808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1051264"/>
        <c:axId val="304063616"/>
      </c:barChart>
      <c:lineChart>
        <c:grouping val="standard"/>
        <c:varyColors val="0"/>
        <c:ser>
          <c:idx val="0"/>
          <c:order val="0"/>
          <c:tx>
            <c:strRef>
              <c:f>表８．３!$F$2</c:f>
              <c:strCache>
                <c:ptCount val="1"/>
                <c:pt idx="0">
                  <c:v>購入意向</c:v>
                </c:pt>
              </c:strCache>
            </c:strRef>
          </c:tx>
          <c:cat>
            <c:strRef>
              <c:f>表８．３!$B$3:$B$16</c:f>
              <c:strCache>
                <c:ptCount val="14"/>
                <c:pt idx="0">
                  <c:v>BOSS</c:v>
                </c:pt>
                <c:pt idx="1">
                  <c:v>ジョージア　エメラルドマウンテン</c:v>
                </c:pt>
                <c:pt idx="2">
                  <c:v>ジョージア　コーヒーオリジナル</c:v>
                </c:pt>
                <c:pt idx="3">
                  <c:v>BOSSプラスワン</c:v>
                </c:pt>
                <c:pt idx="4">
                  <c:v>アメリカンブルーNOMO缶</c:v>
                </c:pt>
                <c:pt idx="5">
                  <c:v>J.O,スペシャルブレンド</c:v>
                </c:pt>
                <c:pt idx="6">
                  <c:v>サンタマルタ</c:v>
                </c:pt>
                <c:pt idx="7">
                  <c:v>UCC缶コーヒーオリジナル</c:v>
                </c:pt>
                <c:pt idx="8">
                  <c:v>アサヒカフェオ缶280</c:v>
                </c:pt>
                <c:pt idx="9">
                  <c:v>ポッカコーヒー</c:v>
                </c:pt>
                <c:pt idx="10">
                  <c:v>UCCスーパーオリジナル</c:v>
                </c:pt>
                <c:pt idx="11">
                  <c:v>UCCブラック無糖</c:v>
                </c:pt>
                <c:pt idx="12">
                  <c:v>ジョージア　ゾット</c:v>
                </c:pt>
                <c:pt idx="13">
                  <c:v>モンテアルバン</c:v>
                </c:pt>
              </c:strCache>
            </c:strRef>
          </c:cat>
          <c:val>
            <c:numRef>
              <c:f>表８．３!$F$3:$F$16</c:f>
              <c:numCache>
                <c:formatCode>0.00_ </c:formatCode>
                <c:ptCount val="14"/>
                <c:pt idx="0">
                  <c:v>37.071428571428569</c:v>
                </c:pt>
                <c:pt idx="1">
                  <c:v>29.071428571428569</c:v>
                </c:pt>
                <c:pt idx="2">
                  <c:v>10.071428571428569</c:v>
                </c:pt>
                <c:pt idx="3">
                  <c:v>7.0714285714285694</c:v>
                </c:pt>
                <c:pt idx="4">
                  <c:v>3.0714285714285694</c:v>
                </c:pt>
                <c:pt idx="5">
                  <c:v>-0.9285714285714306</c:v>
                </c:pt>
                <c:pt idx="6">
                  <c:v>-0.9285714285714306</c:v>
                </c:pt>
                <c:pt idx="7">
                  <c:v>-4.9285714285714306</c:v>
                </c:pt>
                <c:pt idx="8">
                  <c:v>-7.9285714285714306</c:v>
                </c:pt>
                <c:pt idx="9">
                  <c:v>-7.9285714285714306</c:v>
                </c:pt>
                <c:pt idx="10">
                  <c:v>-11.928571428571431</c:v>
                </c:pt>
                <c:pt idx="11">
                  <c:v>-11.928571428571431</c:v>
                </c:pt>
                <c:pt idx="12">
                  <c:v>-19.928571428571431</c:v>
                </c:pt>
                <c:pt idx="13">
                  <c:v>-19.928571428571431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1051264"/>
        <c:axId val="304063616"/>
      </c:lineChart>
      <c:catAx>
        <c:axId val="301051264"/>
        <c:scaling>
          <c:orientation val="minMax"/>
        </c:scaling>
        <c:delete val="0"/>
        <c:axPos val="b"/>
        <c:majorTickMark val="out"/>
        <c:minorTickMark val="none"/>
        <c:tickLblPos val="low"/>
        <c:txPr>
          <a:bodyPr rot="0" vert="eaVert"/>
          <a:lstStyle/>
          <a:p>
            <a:pPr>
              <a:defRPr/>
            </a:pPr>
            <a:endParaRPr lang="ja-JP"/>
          </a:p>
        </c:txPr>
        <c:crossAx val="304063616"/>
        <c:crosses val="autoZero"/>
        <c:auto val="1"/>
        <c:lblAlgn val="ctr"/>
        <c:lblOffset val="100"/>
        <c:noMultiLvlLbl val="0"/>
      </c:catAx>
      <c:valAx>
        <c:axId val="304063616"/>
        <c:scaling>
          <c:orientation val="minMax"/>
          <c:max val="40"/>
        </c:scaling>
        <c:delete val="0"/>
        <c:axPos val="l"/>
        <c:majorGridlines/>
        <c:numFmt formatCode="0.00_ " sourceLinked="1"/>
        <c:majorTickMark val="out"/>
        <c:minorTickMark val="none"/>
        <c:tickLblPos val="nextTo"/>
        <c:crossAx val="301051264"/>
        <c:crosses val="autoZero"/>
        <c:crossBetween val="between"/>
      </c:valAx>
      <c:spPr>
        <a:ln>
          <a:solidFill>
            <a:schemeClr val="accent1"/>
          </a:solidFill>
        </a:ln>
      </c:spPr>
    </c:plotArea>
    <c:legend>
      <c:legendPos val="r"/>
      <c:layout>
        <c:manualLayout>
          <c:xMode val="edge"/>
          <c:yMode val="edge"/>
          <c:x val="0.16419665822326254"/>
          <c:y val="8.1255292389841055E-2"/>
          <c:w val="0.73888888888888893"/>
          <c:h val="0.108016914552347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94685039370079"/>
          <c:y val="5.1400554097404488E-2"/>
          <c:w val="0.84356126184863833"/>
          <c:h val="0.60401409283299046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表８．３!$G$2</c:f>
              <c:strCache>
                <c:ptCount val="1"/>
                <c:pt idx="0">
                  <c:v>購入経験</c:v>
                </c:pt>
              </c:strCache>
            </c:strRef>
          </c:tx>
          <c:invertIfNegative val="0"/>
          <c:val>
            <c:numRef>
              <c:f>表８．３!$G$3:$G$16</c:f>
              <c:numCache>
                <c:formatCode>0.00_ </c:formatCode>
                <c:ptCount val="14"/>
                <c:pt idx="0">
                  <c:v>10.239083585028126</c:v>
                </c:pt>
                <c:pt idx="1">
                  <c:v>1.2869678181972115</c:v>
                </c:pt>
                <c:pt idx="2">
                  <c:v>8.9925864529377453</c:v>
                </c:pt>
                <c:pt idx="3">
                  <c:v>-3.3590669468669341</c:v>
                </c:pt>
                <c:pt idx="4">
                  <c:v>-1.9992518936774279</c:v>
                </c:pt>
                <c:pt idx="5">
                  <c:v>1.2869678181972115</c:v>
                </c:pt>
                <c:pt idx="6">
                  <c:v>-1.6592981303800516</c:v>
                </c:pt>
                <c:pt idx="7">
                  <c:v>2.9867366346840942</c:v>
                </c:pt>
                <c:pt idx="8">
                  <c:v>-9.2515988440214603</c:v>
                </c:pt>
                <c:pt idx="9">
                  <c:v>6.0463205043604829</c:v>
                </c:pt>
                <c:pt idx="10">
                  <c:v>-0.75275476158704746</c:v>
                </c:pt>
                <c:pt idx="11">
                  <c:v>-0.41280099828967098</c:v>
                </c:pt>
                <c:pt idx="12">
                  <c:v>-5.3987895266511927</c:v>
                </c:pt>
                <c:pt idx="13">
                  <c:v>-8.0051017119310792</c:v>
                </c:pt>
              </c:numCache>
            </c:numRef>
          </c:val>
        </c:ser>
        <c:ser>
          <c:idx val="2"/>
          <c:order val="2"/>
          <c:tx>
            <c:strRef>
              <c:f>表８．３!$H$2</c:f>
              <c:strCache>
                <c:ptCount val="1"/>
                <c:pt idx="0">
                  <c:v>おいしい</c:v>
                </c:pt>
              </c:strCache>
            </c:strRef>
          </c:tx>
          <c:invertIfNegative val="0"/>
          <c:val>
            <c:numRef>
              <c:f>表８．３!$H$3:$H$16</c:f>
              <c:numCache>
                <c:formatCode>0.00_ </c:formatCode>
                <c:ptCount val="14"/>
                <c:pt idx="0">
                  <c:v>4.7436110375743024</c:v>
                </c:pt>
                <c:pt idx="1">
                  <c:v>13.545009830182043</c:v>
                </c:pt>
                <c:pt idx="2">
                  <c:v>0.34291164127043305</c:v>
                </c:pt>
                <c:pt idx="3">
                  <c:v>4.7436110375743024</c:v>
                </c:pt>
                <c:pt idx="4">
                  <c:v>-2.8575970105869266</c:v>
                </c:pt>
                <c:pt idx="5">
                  <c:v>-2.8575970105869266</c:v>
                </c:pt>
                <c:pt idx="6">
                  <c:v>0.34291164127043305</c:v>
                </c:pt>
                <c:pt idx="7">
                  <c:v>-4.4578513365156063</c:v>
                </c:pt>
                <c:pt idx="8">
                  <c:v>15.145264156110722</c:v>
                </c:pt>
                <c:pt idx="9">
                  <c:v>-5.6580420809621161</c:v>
                </c:pt>
                <c:pt idx="10">
                  <c:v>0.34291164127043305</c:v>
                </c:pt>
                <c:pt idx="11">
                  <c:v>-4.4578513365156063</c:v>
                </c:pt>
                <c:pt idx="12">
                  <c:v>-8.8585507328194755</c:v>
                </c:pt>
                <c:pt idx="13">
                  <c:v>-10.058741477265986</c:v>
                </c:pt>
              </c:numCache>
            </c:numRef>
          </c:val>
        </c:ser>
        <c:ser>
          <c:idx val="3"/>
          <c:order val="3"/>
          <c:tx>
            <c:strRef>
              <c:f>表８．３!$I$2</c:f>
              <c:strCache>
                <c:ptCount val="1"/>
                <c:pt idx="0">
                  <c:v>デザイン</c:v>
                </c:pt>
              </c:strCache>
            </c:strRef>
          </c:tx>
          <c:invertIfNegative val="0"/>
          <c:val>
            <c:numRef>
              <c:f>表８．３!$I$3:$I$16</c:f>
              <c:numCache>
                <c:formatCode>0.00_ </c:formatCode>
                <c:ptCount val="14"/>
                <c:pt idx="0">
                  <c:v>21.211219491308768</c:v>
                </c:pt>
                <c:pt idx="1">
                  <c:v>10.181385355828208</c:v>
                </c:pt>
                <c:pt idx="2">
                  <c:v>-0.84844877965235066</c:v>
                </c:pt>
                <c:pt idx="3">
                  <c:v>2.1211219491308766</c:v>
                </c:pt>
                <c:pt idx="4">
                  <c:v>13.575180474437611</c:v>
                </c:pt>
                <c:pt idx="5">
                  <c:v>-2.5453463389570521</c:v>
                </c:pt>
                <c:pt idx="6">
                  <c:v>-4.2422438982617532</c:v>
                </c:pt>
                <c:pt idx="7">
                  <c:v>-5.5149170677402797</c:v>
                </c:pt>
                <c:pt idx="8">
                  <c:v>-8.9087121863496819</c:v>
                </c:pt>
                <c:pt idx="9">
                  <c:v>-0.84844877965235066</c:v>
                </c:pt>
                <c:pt idx="10">
                  <c:v>-5.5149170677402797</c:v>
                </c:pt>
                <c:pt idx="11">
                  <c:v>-7.2118146270449808</c:v>
                </c:pt>
                <c:pt idx="12">
                  <c:v>-4.2422438982617532</c:v>
                </c:pt>
                <c:pt idx="13">
                  <c:v>-7.2118146270449808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4088960"/>
        <c:axId val="304090496"/>
      </c:barChart>
      <c:lineChart>
        <c:grouping val="standard"/>
        <c:varyColors val="0"/>
        <c:ser>
          <c:idx val="0"/>
          <c:order val="0"/>
          <c:tx>
            <c:strRef>
              <c:f>表８．３!$F$2</c:f>
              <c:strCache>
                <c:ptCount val="1"/>
                <c:pt idx="0">
                  <c:v>購入意向</c:v>
                </c:pt>
              </c:strCache>
            </c:strRef>
          </c:tx>
          <c:cat>
            <c:strRef>
              <c:f>表８．３!$B$3:$B$16</c:f>
              <c:strCache>
                <c:ptCount val="14"/>
                <c:pt idx="0">
                  <c:v>BOSS</c:v>
                </c:pt>
                <c:pt idx="1">
                  <c:v>ジョージア　エメラルドマウンテン</c:v>
                </c:pt>
                <c:pt idx="2">
                  <c:v>ジョージア　コーヒーオリジナル</c:v>
                </c:pt>
                <c:pt idx="3">
                  <c:v>BOSSプラスワン</c:v>
                </c:pt>
                <c:pt idx="4">
                  <c:v>アメリカンブルーNOMO缶</c:v>
                </c:pt>
                <c:pt idx="5">
                  <c:v>J.O,スペシャルブレンド</c:v>
                </c:pt>
                <c:pt idx="6">
                  <c:v>サンタマルタ</c:v>
                </c:pt>
                <c:pt idx="7">
                  <c:v>UCC缶コーヒーオリジナル</c:v>
                </c:pt>
                <c:pt idx="8">
                  <c:v>アサヒカフェオ缶280</c:v>
                </c:pt>
                <c:pt idx="9">
                  <c:v>ポッカコーヒー</c:v>
                </c:pt>
                <c:pt idx="10">
                  <c:v>UCCスーパーオリジナル</c:v>
                </c:pt>
                <c:pt idx="11">
                  <c:v>UCCブラック無糖</c:v>
                </c:pt>
                <c:pt idx="12">
                  <c:v>ジョージア　ゾット</c:v>
                </c:pt>
                <c:pt idx="13">
                  <c:v>モンテアルバン</c:v>
                </c:pt>
              </c:strCache>
            </c:strRef>
          </c:cat>
          <c:val>
            <c:numRef>
              <c:f>表８．３!$F$3:$F$16</c:f>
              <c:numCache>
                <c:formatCode>0.00_ </c:formatCode>
                <c:ptCount val="14"/>
                <c:pt idx="0">
                  <c:v>37.071428571428569</c:v>
                </c:pt>
                <c:pt idx="1">
                  <c:v>29.071428571428569</c:v>
                </c:pt>
                <c:pt idx="2">
                  <c:v>10.071428571428569</c:v>
                </c:pt>
                <c:pt idx="3">
                  <c:v>7.0714285714285694</c:v>
                </c:pt>
                <c:pt idx="4">
                  <c:v>3.0714285714285694</c:v>
                </c:pt>
                <c:pt idx="5">
                  <c:v>-0.9285714285714306</c:v>
                </c:pt>
                <c:pt idx="6">
                  <c:v>-0.9285714285714306</c:v>
                </c:pt>
                <c:pt idx="7">
                  <c:v>-4.9285714285714306</c:v>
                </c:pt>
                <c:pt idx="8">
                  <c:v>-7.9285714285714306</c:v>
                </c:pt>
                <c:pt idx="9">
                  <c:v>-7.9285714285714306</c:v>
                </c:pt>
                <c:pt idx="10">
                  <c:v>-11.928571428571431</c:v>
                </c:pt>
                <c:pt idx="11">
                  <c:v>-11.928571428571431</c:v>
                </c:pt>
                <c:pt idx="12">
                  <c:v>-19.928571428571431</c:v>
                </c:pt>
                <c:pt idx="13">
                  <c:v>-19.928571428571431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088960"/>
        <c:axId val="304090496"/>
      </c:lineChart>
      <c:catAx>
        <c:axId val="304088960"/>
        <c:scaling>
          <c:orientation val="minMax"/>
        </c:scaling>
        <c:delete val="0"/>
        <c:axPos val="b"/>
        <c:majorTickMark val="out"/>
        <c:minorTickMark val="none"/>
        <c:tickLblPos val="low"/>
        <c:txPr>
          <a:bodyPr rot="0" vert="eaVert"/>
          <a:lstStyle/>
          <a:p>
            <a:pPr>
              <a:defRPr/>
            </a:pPr>
            <a:endParaRPr lang="ja-JP"/>
          </a:p>
        </c:txPr>
        <c:crossAx val="304090496"/>
        <c:crosses val="autoZero"/>
        <c:auto val="1"/>
        <c:lblAlgn val="ctr"/>
        <c:lblOffset val="100"/>
        <c:noMultiLvlLbl val="0"/>
      </c:catAx>
      <c:valAx>
        <c:axId val="304090496"/>
        <c:scaling>
          <c:orientation val="minMax"/>
          <c:max val="40"/>
        </c:scaling>
        <c:delete val="0"/>
        <c:axPos val="l"/>
        <c:majorGridlines/>
        <c:numFmt formatCode="0.00_ " sourceLinked="1"/>
        <c:majorTickMark val="out"/>
        <c:minorTickMark val="none"/>
        <c:tickLblPos val="nextTo"/>
        <c:crossAx val="304088960"/>
        <c:crosses val="autoZero"/>
        <c:crossBetween val="between"/>
      </c:valAx>
      <c:spPr>
        <a:ln>
          <a:solidFill>
            <a:schemeClr val="accent1"/>
          </a:solidFill>
        </a:ln>
      </c:spPr>
    </c:plotArea>
    <c:legend>
      <c:legendPos val="r"/>
      <c:layout>
        <c:manualLayout>
          <c:xMode val="edge"/>
          <c:yMode val="edge"/>
          <c:x val="0.1760862631024625"/>
          <c:y val="5.0024071315409896E-2"/>
          <c:w val="0.73888888888888893"/>
          <c:h val="8.1590503889716476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675089633403681E-2"/>
          <c:y val="4.1234984902653184E-2"/>
          <c:w val="0.86517317688230144"/>
          <c:h val="0.71430204929119234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'表８．４＿図８．２backdata(1)'!$AK$15</c:f>
              <c:strCache>
                <c:ptCount val="1"/>
                <c:pt idx="0">
                  <c:v>打率</c:v>
                </c:pt>
              </c:strCache>
            </c:strRef>
          </c:tx>
          <c:invertIfNegative val="0"/>
          <c:val>
            <c:numRef>
              <c:f>'表８．４＿図８．２backdata(1)'!$AK$16:$AK$27</c:f>
              <c:numCache>
                <c:formatCode>General</c:formatCode>
                <c:ptCount val="12"/>
                <c:pt idx="0">
                  <c:v>5.7380183727405214E-2</c:v>
                </c:pt>
                <c:pt idx="1">
                  <c:v>1.2412856071642719E-2</c:v>
                </c:pt>
                <c:pt idx="2">
                  <c:v>3.9814821361872522E-3</c:v>
                </c:pt>
                <c:pt idx="3">
                  <c:v>1.8033772028613032E-2</c:v>
                </c:pt>
                <c:pt idx="4">
                  <c:v>-4.4498917992682151E-3</c:v>
                </c:pt>
                <c:pt idx="5">
                  <c:v>-1.569172371320884E-2</c:v>
                </c:pt>
                <c:pt idx="6">
                  <c:v>-5.2227677433515786E-2</c:v>
                </c:pt>
                <c:pt idx="7">
                  <c:v>-7.2603497777533714E-3</c:v>
                </c:pt>
                <c:pt idx="8">
                  <c:v>-1.0070807756238528E-2</c:v>
                </c:pt>
                <c:pt idx="9">
                  <c:v>2.3654687985583341E-2</c:v>
                </c:pt>
                <c:pt idx="10">
                  <c:v>-4.4498917992682151E-3</c:v>
                </c:pt>
                <c:pt idx="11">
                  <c:v>-2.131263967017915E-2</c:v>
                </c:pt>
              </c:numCache>
            </c:numRef>
          </c:val>
        </c:ser>
        <c:ser>
          <c:idx val="2"/>
          <c:order val="2"/>
          <c:tx>
            <c:strRef>
              <c:f>'表８．４＿図８．２backdata(1)'!$AL$15</c:f>
              <c:strCache>
                <c:ptCount val="1"/>
                <c:pt idx="0">
                  <c:v>本塁打</c:v>
                </c:pt>
              </c:strCache>
            </c:strRef>
          </c:tx>
          <c:invertIfNegative val="0"/>
          <c:val>
            <c:numRef>
              <c:f>'表８．４＿図８．２backdata(1)'!$AL$16:$AL$27</c:f>
              <c:numCache>
                <c:formatCode>General</c:formatCode>
                <c:ptCount val="12"/>
                <c:pt idx="0">
                  <c:v>8.3628685886002092E-3</c:v>
                </c:pt>
                <c:pt idx="1">
                  <c:v>5.5159346009916272E-3</c:v>
                </c:pt>
                <c:pt idx="2">
                  <c:v>-1.6014003680298273E-3</c:v>
                </c:pt>
                <c:pt idx="3">
                  <c:v>1.76154040483281E-2</c:v>
                </c:pt>
                <c:pt idx="4">
                  <c:v>-1.7971270796779175E-2</c:v>
                </c:pt>
                <c:pt idx="5">
                  <c:v>-2.2953405275094194E-2</c:v>
                </c:pt>
                <c:pt idx="6">
                  <c:v>2.6690006133830457E-3</c:v>
                </c:pt>
                <c:pt idx="7">
                  <c:v>4.804201104089482E-3</c:v>
                </c:pt>
                <c:pt idx="8">
                  <c:v>2.1174071532838828E-2</c:v>
                </c:pt>
                <c:pt idx="9">
                  <c:v>1.2455336195787547E-3</c:v>
                </c:pt>
                <c:pt idx="10">
                  <c:v>-1.8683004293681318E-2</c:v>
                </c:pt>
                <c:pt idx="11">
                  <c:v>-1.7793337422553637E-4</c:v>
                </c:pt>
              </c:numCache>
            </c:numRef>
          </c:val>
        </c:ser>
        <c:ser>
          <c:idx val="3"/>
          <c:order val="3"/>
          <c:tx>
            <c:strRef>
              <c:f>'表８．４＿図８．２backdata(1)'!$AM$15</c:f>
              <c:strCache>
                <c:ptCount val="1"/>
                <c:pt idx="0">
                  <c:v>防御率</c:v>
                </c:pt>
              </c:strCache>
            </c:strRef>
          </c:tx>
          <c:invertIfNegative val="0"/>
          <c:val>
            <c:numRef>
              <c:f>'表８．４＿図８．２backdata(1)'!$AM$16:$AM$27</c:f>
              <c:numCache>
                <c:formatCode>General</c:formatCode>
                <c:ptCount val="12"/>
                <c:pt idx="0">
                  <c:v>7.144750139296957E-2</c:v>
                </c:pt>
                <c:pt idx="1">
                  <c:v>3.3989588041315584E-2</c:v>
                </c:pt>
                <c:pt idx="2">
                  <c:v>-3.3642755510281834E-2</c:v>
                </c:pt>
                <c:pt idx="3">
                  <c:v>-1.4913798834454838E-2</c:v>
                </c:pt>
                <c:pt idx="4">
                  <c:v>1.6301128958590108E-2</c:v>
                </c:pt>
                <c:pt idx="5">
                  <c:v>-4.0926238661992312E-2</c:v>
                </c:pt>
                <c:pt idx="6">
                  <c:v>5.688053508954858E-2</c:v>
                </c:pt>
                <c:pt idx="7">
                  <c:v>-3.6764248289586313E-2</c:v>
                </c:pt>
                <c:pt idx="8">
                  <c:v>4.1273071193026103E-2</c:v>
                </c:pt>
                <c:pt idx="9">
                  <c:v>1.8382124144793108E-2</c:v>
                </c:pt>
                <c:pt idx="10">
                  <c:v>-2.219728198616536E-2</c:v>
                </c:pt>
                <c:pt idx="11">
                  <c:v>-8.9829625537762775E-2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2448000"/>
        <c:axId val="192449536"/>
      </c:barChart>
      <c:lineChart>
        <c:grouping val="standard"/>
        <c:varyColors val="0"/>
        <c:ser>
          <c:idx val="0"/>
          <c:order val="0"/>
          <c:tx>
            <c:strRef>
              <c:f>'表８．４＿図８．２backdata(1)'!$AJ$15</c:f>
              <c:strCache>
                <c:ptCount val="1"/>
                <c:pt idx="0">
                  <c:v>勝率（実績値）</c:v>
                </c:pt>
              </c:strCache>
            </c:strRef>
          </c:tx>
          <c:marker>
            <c:symbol val="none"/>
          </c:marker>
          <c:cat>
            <c:strRef>
              <c:f>'表８．４＿図８．２backdata(1)'!$B$2:$B$13</c:f>
              <c:strCache>
                <c:ptCount val="12"/>
                <c:pt idx="0">
                  <c:v>ソフトバンク</c:v>
                </c:pt>
                <c:pt idx="1">
                  <c:v>日本ハム</c:v>
                </c:pt>
                <c:pt idx="2">
                  <c:v>オリックス</c:v>
                </c:pt>
                <c:pt idx="3">
                  <c:v>西　　武</c:v>
                </c:pt>
                <c:pt idx="4">
                  <c:v>楽　　天</c:v>
                </c:pt>
                <c:pt idx="5">
                  <c:v>ロッテ</c:v>
                </c:pt>
                <c:pt idx="6">
                  <c:v>中　　日</c:v>
                </c:pt>
                <c:pt idx="7">
                  <c:v>ヤクルト</c:v>
                </c:pt>
                <c:pt idx="8">
                  <c:v>巨　　人</c:v>
                </c:pt>
                <c:pt idx="9">
                  <c:v>阪　　神</c:v>
                </c:pt>
                <c:pt idx="10">
                  <c:v>広　　島</c:v>
                </c:pt>
                <c:pt idx="11">
                  <c:v>横　　浜</c:v>
                </c:pt>
              </c:strCache>
            </c:strRef>
          </c:cat>
          <c:val>
            <c:numRef>
              <c:f>'表８．４＿図８．２backdata(1)'!$AJ$16:$AJ$27</c:f>
              <c:numCache>
                <c:formatCode>General</c:formatCode>
                <c:ptCount val="12"/>
                <c:pt idx="0">
                  <c:v>0.15675000000000006</c:v>
                </c:pt>
                <c:pt idx="1">
                  <c:v>2.5750000000000051E-2</c:v>
                </c:pt>
                <c:pt idx="2">
                  <c:v>3.7500000000000311E-3</c:v>
                </c:pt>
                <c:pt idx="3">
                  <c:v>3.7500000000000311E-3</c:v>
                </c:pt>
                <c:pt idx="4">
                  <c:v>-1.8249999999999988E-2</c:v>
                </c:pt>
                <c:pt idx="5">
                  <c:v>-9.4249999999999945E-2</c:v>
                </c:pt>
                <c:pt idx="6">
                  <c:v>5.9750000000000081E-2</c:v>
                </c:pt>
                <c:pt idx="7">
                  <c:v>4.2750000000000066E-2</c:v>
                </c:pt>
                <c:pt idx="8">
                  <c:v>3.3750000000000058E-2</c:v>
                </c:pt>
                <c:pt idx="9">
                  <c:v>-7.2499999999999787E-3</c:v>
                </c:pt>
                <c:pt idx="10">
                  <c:v>-5.9249999999999969E-2</c:v>
                </c:pt>
                <c:pt idx="11">
                  <c:v>-0.14724999999999999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448000"/>
        <c:axId val="192449536"/>
      </c:lineChart>
      <c:catAx>
        <c:axId val="192448000"/>
        <c:scaling>
          <c:orientation val="minMax"/>
        </c:scaling>
        <c:delete val="0"/>
        <c:axPos val="b"/>
        <c:majorTickMark val="out"/>
        <c:minorTickMark val="none"/>
        <c:tickLblPos val="low"/>
        <c:txPr>
          <a:bodyPr rot="0" vert="eaVert"/>
          <a:lstStyle/>
          <a:p>
            <a:pPr>
              <a:defRPr/>
            </a:pPr>
            <a:endParaRPr lang="ja-JP"/>
          </a:p>
        </c:txPr>
        <c:crossAx val="192449536"/>
        <c:crosses val="autoZero"/>
        <c:auto val="1"/>
        <c:lblAlgn val="ctr"/>
        <c:lblOffset val="100"/>
        <c:noMultiLvlLbl val="0"/>
      </c:catAx>
      <c:valAx>
        <c:axId val="192449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2448000"/>
        <c:crosses val="autoZero"/>
        <c:crossBetween val="between"/>
      </c:valAx>
      <c:spPr>
        <a:ln>
          <a:solidFill>
            <a:schemeClr val="accent1"/>
          </a:solidFill>
        </a:ln>
      </c:spPr>
    </c:plotArea>
    <c:legend>
      <c:legendPos val="r"/>
      <c:layout>
        <c:manualLayout>
          <c:xMode val="edge"/>
          <c:yMode val="edge"/>
          <c:x val="0.29847494553376913"/>
          <c:y val="4.6273477653733401E-2"/>
          <c:w val="0.5816993464052288"/>
          <c:h val="9.0368258285263084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675089633403681E-2"/>
          <c:y val="4.8663025756877885E-2"/>
          <c:w val="0.86517317688230144"/>
          <c:h val="0.71430204929119234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'図８．２backdata(2)'!$AK$15</c:f>
              <c:strCache>
                <c:ptCount val="1"/>
                <c:pt idx="0">
                  <c:v>打率</c:v>
                </c:pt>
              </c:strCache>
            </c:strRef>
          </c:tx>
          <c:invertIfNegative val="0"/>
          <c:val>
            <c:numRef>
              <c:f>'図８．２backdata(2)'!$AK$16:$AK$27</c:f>
              <c:numCache>
                <c:formatCode>General</c:formatCode>
                <c:ptCount val="12"/>
                <c:pt idx="0">
                  <c:v>4.8246195297328612E-2</c:v>
                </c:pt>
                <c:pt idx="1">
                  <c:v>1.7331157533991899E-2</c:v>
                </c:pt>
                <c:pt idx="2">
                  <c:v>6.0893256200512747E-3</c:v>
                </c:pt>
                <c:pt idx="3">
                  <c:v>4.6840966308096333E-4</c:v>
                </c:pt>
                <c:pt idx="4">
                  <c:v>-1.3583880229344815E-2</c:v>
                </c:pt>
                <c:pt idx="5">
                  <c:v>3.7004363383387986E-2</c:v>
                </c:pt>
                <c:pt idx="6">
                  <c:v>3.9814821361873143E-2</c:v>
                </c:pt>
                <c:pt idx="7">
                  <c:v>-7.9629642723745044E-3</c:v>
                </c:pt>
                <c:pt idx="8">
                  <c:v>-5.152506293889348E-3</c:v>
                </c:pt>
                <c:pt idx="9">
                  <c:v>-1.6394338207829973E-2</c:v>
                </c:pt>
                <c:pt idx="10">
                  <c:v>-4.4498917992681533E-2</c:v>
                </c:pt>
                <c:pt idx="11">
                  <c:v>-6.1361665863592464E-2</c:v>
                </c:pt>
              </c:numCache>
            </c:numRef>
          </c:val>
        </c:ser>
        <c:ser>
          <c:idx val="2"/>
          <c:order val="2"/>
          <c:tx>
            <c:strRef>
              <c:f>'図８．２backdata(2)'!$AL$15</c:f>
              <c:strCache>
                <c:ptCount val="1"/>
                <c:pt idx="0">
                  <c:v>本塁打</c:v>
                </c:pt>
              </c:strCache>
            </c:strRef>
          </c:tx>
          <c:invertIfNegative val="0"/>
          <c:val>
            <c:numRef>
              <c:f>'図８．２backdata(2)'!$AL$16:$AL$27</c:f>
              <c:numCache>
                <c:formatCode>General</c:formatCode>
                <c:ptCount val="12"/>
                <c:pt idx="0">
                  <c:v>-1.1269113700950633E-2</c:v>
                </c:pt>
                <c:pt idx="1">
                  <c:v>-1.4116047688559216E-2</c:v>
                </c:pt>
                <c:pt idx="2">
                  <c:v>8.3035574638583981E-4</c:v>
                </c:pt>
                <c:pt idx="3">
                  <c:v>2.5029294641058786E-2</c:v>
                </c:pt>
                <c:pt idx="4">
                  <c:v>5.1007567277987125E-3</c:v>
                </c:pt>
                <c:pt idx="5">
                  <c:v>-6.9987127195377608E-3</c:v>
                </c:pt>
                <c:pt idx="6">
                  <c:v>3.8552231082199552E-2</c:v>
                </c:pt>
                <c:pt idx="7">
                  <c:v>5.8124902247008586E-3</c:v>
                </c:pt>
                <c:pt idx="8">
                  <c:v>-8.4221797133420522E-3</c:v>
                </c:pt>
                <c:pt idx="9">
                  <c:v>-1.5539514682363507E-2</c:v>
                </c:pt>
                <c:pt idx="10">
                  <c:v>-1.9098182166874235E-2</c:v>
                </c:pt>
                <c:pt idx="11">
                  <c:v>1.1862224948369429E-4</c:v>
                </c:pt>
              </c:numCache>
            </c:numRef>
          </c:val>
        </c:ser>
        <c:ser>
          <c:idx val="3"/>
          <c:order val="3"/>
          <c:tx>
            <c:strRef>
              <c:f>'図８．２backdata(2)'!$AM$15</c:f>
              <c:strCache>
                <c:ptCount val="1"/>
                <c:pt idx="0">
                  <c:v>防御率</c:v>
                </c:pt>
              </c:strCache>
            </c:strRef>
          </c:tx>
          <c:invertIfNegative val="0"/>
          <c:val>
            <c:numRef>
              <c:f>'図８．２backdata(2)'!$AM$16:$AM$27</c:f>
              <c:numCache>
                <c:formatCode>General</c:formatCode>
                <c:ptCount val="12"/>
                <c:pt idx="0">
                  <c:v>1.4566966303421042E-2</c:v>
                </c:pt>
                <c:pt idx="1">
                  <c:v>-2.2890947048232902E-2</c:v>
                </c:pt>
                <c:pt idx="2">
                  <c:v>1.0404975931015043E-2</c:v>
                </c:pt>
                <c:pt idx="3">
                  <c:v>-2.2890947048232902E-2</c:v>
                </c:pt>
                <c:pt idx="4">
                  <c:v>-4.5781894096465943E-2</c:v>
                </c:pt>
                <c:pt idx="5">
                  <c:v>-8.219930985501836E-2</c:v>
                </c:pt>
                <c:pt idx="6">
                  <c:v>8.8442295413627456E-2</c:v>
                </c:pt>
                <c:pt idx="7">
                  <c:v>6.4510850772292988E-2</c:v>
                </c:pt>
                <c:pt idx="8">
                  <c:v>-1.8728956675826948E-2</c:v>
                </c:pt>
                <c:pt idx="9">
                  <c:v>5.3065377248176511E-2</c:v>
                </c:pt>
                <c:pt idx="10">
                  <c:v>2.0809951862030041E-2</c:v>
                </c:pt>
                <c:pt idx="11">
                  <c:v>-5.930836280678542E-2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2491520"/>
        <c:axId val="192493056"/>
      </c:barChart>
      <c:lineChart>
        <c:grouping val="standard"/>
        <c:varyColors val="0"/>
        <c:ser>
          <c:idx val="0"/>
          <c:order val="0"/>
          <c:tx>
            <c:strRef>
              <c:f>'図８．２backdata(2)'!$AJ$15</c:f>
              <c:strCache>
                <c:ptCount val="1"/>
                <c:pt idx="0">
                  <c:v>勝率（実績値）</c:v>
                </c:pt>
              </c:strCache>
            </c:strRef>
          </c:tx>
          <c:marker>
            <c:symbol val="none"/>
          </c:marker>
          <c:cat>
            <c:strRef>
              <c:f>'図８．２backdata(2)'!$B$26:$B$37</c:f>
              <c:strCache>
                <c:ptCount val="12"/>
                <c:pt idx="0">
                  <c:v>日本ハム</c:v>
                </c:pt>
                <c:pt idx="1">
                  <c:v>楽　　天</c:v>
                </c:pt>
                <c:pt idx="2">
                  <c:v>ソフトバンク</c:v>
                </c:pt>
                <c:pt idx="3">
                  <c:v>西　　武</c:v>
                </c:pt>
                <c:pt idx="4">
                  <c:v>ロッテ</c:v>
                </c:pt>
                <c:pt idx="5">
                  <c:v>オリックス</c:v>
                </c:pt>
                <c:pt idx="6">
                  <c:v>巨　　人</c:v>
                </c:pt>
                <c:pt idx="7">
                  <c:v>中　　日</c:v>
                </c:pt>
                <c:pt idx="8">
                  <c:v>ヤクルト</c:v>
                </c:pt>
                <c:pt idx="9">
                  <c:v>阪　　神</c:v>
                </c:pt>
                <c:pt idx="10">
                  <c:v>広　　島</c:v>
                </c:pt>
                <c:pt idx="11">
                  <c:v>横　　浜</c:v>
                </c:pt>
              </c:strCache>
            </c:strRef>
          </c:cat>
          <c:val>
            <c:numRef>
              <c:f>'図８．２backdata(2)'!$AJ$16:$AJ$27</c:f>
              <c:numCache>
                <c:formatCode>General</c:formatCode>
                <c:ptCount val="12"/>
                <c:pt idx="0">
                  <c:v>7.6499999999999901E-2</c:v>
                </c:pt>
                <c:pt idx="1">
                  <c:v>3.7499999999999978E-2</c:v>
                </c:pt>
                <c:pt idx="2">
                  <c:v>3.1499999999999972E-2</c:v>
                </c:pt>
                <c:pt idx="3">
                  <c:v>-5.0000000000005596E-4</c:v>
                </c:pt>
                <c:pt idx="4">
                  <c:v>-5.4500000000000048E-2</c:v>
                </c:pt>
                <c:pt idx="5">
                  <c:v>-0.10650000000000004</c:v>
                </c:pt>
                <c:pt idx="6">
                  <c:v>0.15849999999999997</c:v>
                </c:pt>
                <c:pt idx="7">
                  <c:v>6.5499999999999892E-2</c:v>
                </c:pt>
                <c:pt idx="8">
                  <c:v>-3.5000000000000586E-3</c:v>
                </c:pt>
                <c:pt idx="9">
                  <c:v>-2.1500000000000075E-2</c:v>
                </c:pt>
                <c:pt idx="10">
                  <c:v>-3.6500000000000032E-2</c:v>
                </c:pt>
                <c:pt idx="11">
                  <c:v>-0.14650000000000007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491520"/>
        <c:axId val="192493056"/>
      </c:lineChart>
      <c:catAx>
        <c:axId val="192491520"/>
        <c:scaling>
          <c:orientation val="minMax"/>
        </c:scaling>
        <c:delete val="0"/>
        <c:axPos val="b"/>
        <c:majorTickMark val="out"/>
        <c:minorTickMark val="none"/>
        <c:tickLblPos val="low"/>
        <c:txPr>
          <a:bodyPr rot="0" vert="eaVert"/>
          <a:lstStyle/>
          <a:p>
            <a:pPr>
              <a:defRPr/>
            </a:pPr>
            <a:endParaRPr lang="ja-JP"/>
          </a:p>
        </c:txPr>
        <c:crossAx val="192493056"/>
        <c:crosses val="autoZero"/>
        <c:auto val="1"/>
        <c:lblAlgn val="ctr"/>
        <c:lblOffset val="100"/>
        <c:noMultiLvlLbl val="0"/>
      </c:catAx>
      <c:valAx>
        <c:axId val="192493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2491520"/>
        <c:crosses val="autoZero"/>
        <c:crossBetween val="between"/>
      </c:valAx>
      <c:spPr>
        <a:ln>
          <a:solidFill>
            <a:schemeClr val="accent1"/>
          </a:solidFill>
        </a:ln>
      </c:spPr>
    </c:plotArea>
    <c:legend>
      <c:legendPos val="r"/>
      <c:layout>
        <c:manualLayout>
          <c:xMode val="edge"/>
          <c:yMode val="edge"/>
          <c:x val="0.29847494553376913"/>
          <c:y val="4.6273477653733401E-2"/>
          <c:w val="0.5816993464052288"/>
          <c:h val="9.0368258285263084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32</xdr:row>
      <xdr:rowOff>95250</xdr:rowOff>
    </xdr:from>
    <xdr:to>
      <xdr:col>11</xdr:col>
      <xdr:colOff>552450</xdr:colOff>
      <xdr:row>54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1800224</xdr:colOff>
      <xdr:row>16</xdr:row>
      <xdr:rowOff>128586</xdr:rowOff>
    </xdr:from>
    <xdr:to>
      <xdr:col>10</xdr:col>
      <xdr:colOff>609600</xdr:colOff>
      <xdr:row>46</xdr:row>
      <xdr:rowOff>66675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10</xdr:col>
      <xdr:colOff>647700</xdr:colOff>
      <xdr:row>31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</xdr:row>
      <xdr:rowOff>85725</xdr:rowOff>
    </xdr:from>
    <xdr:to>
      <xdr:col>9</xdr:col>
      <xdr:colOff>541238</xdr:colOff>
      <xdr:row>23</xdr:row>
      <xdr:rowOff>50250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257175"/>
          <a:ext cx="6913463" cy="39078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28575</xdr:colOff>
      <xdr:row>2</xdr:row>
      <xdr:rowOff>104775</xdr:rowOff>
    </xdr:from>
    <xdr:to>
      <xdr:col>36</xdr:col>
      <xdr:colOff>371475</xdr:colOff>
      <xdr:row>22</xdr:row>
      <xdr:rowOff>57150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28575</xdr:colOff>
      <xdr:row>2</xdr:row>
      <xdr:rowOff>104775</xdr:rowOff>
    </xdr:from>
    <xdr:to>
      <xdr:col>36</xdr:col>
      <xdr:colOff>371475</xdr:colOff>
      <xdr:row>22</xdr:row>
      <xdr:rowOff>57150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tsuura/Dropbox/project/2011/&#12499;&#12472;&#12493;&#12473;&#32113;&#35336;&#20225;&#30011;/text/chapter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８．１"/>
      <sheetName val="表８．２"/>
      <sheetName val="表８．３"/>
      <sheetName val="図８．１"/>
      <sheetName val="図８．２"/>
      <sheetName val="図８．３"/>
      <sheetName val="付表８．１"/>
      <sheetName val="表８．５"/>
      <sheetName val="持家着工"/>
      <sheetName val="缶コーヒー"/>
      <sheetName val="プロ野球(1)"/>
      <sheetName val="プロ野球(2)"/>
      <sheetName val="プロ野球(3)"/>
      <sheetName val="付表８．２"/>
    </sheetNames>
    <sheetDataSet>
      <sheetData sheetId="0">
        <row r="10">
          <cell r="A10" t="str">
            <v>購入経験</v>
          </cell>
        </row>
        <row r="11">
          <cell r="A11" t="str">
            <v>おいしい</v>
          </cell>
        </row>
        <row r="12">
          <cell r="A12" t="str">
            <v>デザインが好き</v>
          </cell>
        </row>
        <row r="16">
          <cell r="G16">
            <v>10.239083585028126</v>
          </cell>
          <cell r="H16">
            <v>4.7436110375743024</v>
          </cell>
          <cell r="I16">
            <v>21.211219491308768</v>
          </cell>
        </row>
        <row r="17">
          <cell r="C17">
            <v>29.071428571428569</v>
          </cell>
          <cell r="G17">
            <v>1.2869678181972115</v>
          </cell>
          <cell r="H17">
            <v>13.545009830182043</v>
          </cell>
          <cell r="I17">
            <v>10.181385355828208</v>
          </cell>
        </row>
        <row r="18">
          <cell r="C18">
            <v>10.071428571428569</v>
          </cell>
          <cell r="G18">
            <v>8.9925864529377453</v>
          </cell>
          <cell r="H18">
            <v>0.34291164127043305</v>
          </cell>
          <cell r="I18">
            <v>-0.84844877965235066</v>
          </cell>
        </row>
        <row r="19">
          <cell r="C19">
            <v>7.0714285714285694</v>
          </cell>
          <cell r="G19">
            <v>-3.3590669468669341</v>
          </cell>
          <cell r="H19">
            <v>4.7436110375743024</v>
          </cell>
          <cell r="I19">
            <v>2.1211219491308766</v>
          </cell>
        </row>
        <row r="20">
          <cell r="C20">
            <v>3.0714285714285694</v>
          </cell>
          <cell r="G20">
            <v>-1.9992518936774279</v>
          </cell>
          <cell r="H20">
            <v>-2.8575970105869266</v>
          </cell>
          <cell r="I20">
            <v>13.575180474437611</v>
          </cell>
        </row>
        <row r="21">
          <cell r="C21">
            <v>-0.9285714285714306</v>
          </cell>
          <cell r="G21">
            <v>1.2869678181972115</v>
          </cell>
          <cell r="H21">
            <v>-2.8575970105869266</v>
          </cell>
          <cell r="I21">
            <v>-2.5453463389570521</v>
          </cell>
        </row>
        <row r="22">
          <cell r="C22">
            <v>-0.9285714285714306</v>
          </cell>
          <cell r="G22">
            <v>-1.6592981303800516</v>
          </cell>
          <cell r="H22">
            <v>0.34291164127043305</v>
          </cell>
          <cell r="I22">
            <v>-4.2422438982617532</v>
          </cell>
        </row>
        <row r="23">
          <cell r="C23">
            <v>-4.9285714285714306</v>
          </cell>
          <cell r="G23">
            <v>2.9867366346840942</v>
          </cell>
          <cell r="H23">
            <v>-4.4578513365156063</v>
          </cell>
          <cell r="I23">
            <v>-5.5149170677402797</v>
          </cell>
        </row>
        <row r="24">
          <cell r="C24">
            <v>-7.9285714285714306</v>
          </cell>
          <cell r="G24">
            <v>-9.2515988440214603</v>
          </cell>
          <cell r="H24">
            <v>15.145264156110722</v>
          </cell>
          <cell r="I24">
            <v>-8.9087121863496819</v>
          </cell>
        </row>
        <row r="25">
          <cell r="C25">
            <v>-7.9285714285714306</v>
          </cell>
          <cell r="G25">
            <v>6.0463205043604829</v>
          </cell>
          <cell r="H25">
            <v>-5.6580420809621161</v>
          </cell>
          <cell r="I25">
            <v>-0.84844877965235066</v>
          </cell>
        </row>
        <row r="26">
          <cell r="C26">
            <v>-11.928571428571431</v>
          </cell>
          <cell r="G26">
            <v>-0.75275476158704746</v>
          </cell>
          <cell r="H26">
            <v>0.34291164127043305</v>
          </cell>
          <cell r="I26">
            <v>-5.5149170677402797</v>
          </cell>
        </row>
        <row r="27">
          <cell r="C27">
            <v>-11.928571428571431</v>
          </cell>
          <cell r="G27">
            <v>-0.41280099828967098</v>
          </cell>
          <cell r="H27">
            <v>-4.4578513365156063</v>
          </cell>
          <cell r="I27">
            <v>-7.2118146270449808</v>
          </cell>
        </row>
        <row r="28">
          <cell r="C28">
            <v>-19.928571428571431</v>
          </cell>
          <cell r="G28">
            <v>-5.3987895266511927</v>
          </cell>
          <cell r="H28">
            <v>-8.8585507328194755</v>
          </cell>
          <cell r="I28">
            <v>-4.2422438982617532</v>
          </cell>
        </row>
        <row r="29">
          <cell r="C29">
            <v>-19.928571428571431</v>
          </cell>
          <cell r="G29">
            <v>-8.0051017119310792</v>
          </cell>
          <cell r="H29">
            <v>-10.058741477265986</v>
          </cell>
          <cell r="I29">
            <v>-7.2118146270449808</v>
          </cell>
        </row>
      </sheetData>
      <sheetData sheetId="1"/>
      <sheetData sheetId="2">
        <row r="2">
          <cell r="F2" t="str">
            <v>購入意向</v>
          </cell>
          <cell r="G2" t="str">
            <v>購入経験</v>
          </cell>
          <cell r="H2" t="str">
            <v>おいしい</v>
          </cell>
          <cell r="I2" t="str">
            <v>デザイン</v>
          </cell>
        </row>
        <row r="3">
          <cell r="B3" t="str">
            <v>BOSS</v>
          </cell>
          <cell r="F3">
            <v>37.071428571428569</v>
          </cell>
          <cell r="G3">
            <v>10.239083585028126</v>
          </cell>
          <cell r="H3">
            <v>4.7436110375743024</v>
          </cell>
          <cell r="I3">
            <v>21.211219491308768</v>
          </cell>
        </row>
        <row r="4">
          <cell r="B4" t="str">
            <v>ジョージア　エメラルドマウンテン</v>
          </cell>
          <cell r="F4">
            <v>29.071428571428569</v>
          </cell>
          <cell r="G4">
            <v>1.2869678181972115</v>
          </cell>
          <cell r="H4">
            <v>13.545009830182043</v>
          </cell>
          <cell r="I4">
            <v>10.181385355828208</v>
          </cell>
        </row>
        <row r="5">
          <cell r="B5" t="str">
            <v>ジョージア　コーヒーオリジナル</v>
          </cell>
          <cell r="F5">
            <v>10.071428571428569</v>
          </cell>
          <cell r="G5">
            <v>8.9925864529377453</v>
          </cell>
          <cell r="H5">
            <v>0.34291164127043305</v>
          </cell>
          <cell r="I5">
            <v>-0.84844877965235066</v>
          </cell>
        </row>
        <row r="6">
          <cell r="B6" t="str">
            <v>BOSSプラスワン</v>
          </cell>
          <cell r="F6">
            <v>7.0714285714285694</v>
          </cell>
          <cell r="G6">
            <v>-3.3590669468669341</v>
          </cell>
          <cell r="H6">
            <v>4.7436110375743024</v>
          </cell>
          <cell r="I6">
            <v>2.1211219491308766</v>
          </cell>
        </row>
        <row r="7">
          <cell r="B7" t="str">
            <v>アメリカンブルーNOMO缶</v>
          </cell>
          <cell r="F7">
            <v>3.0714285714285694</v>
          </cell>
          <cell r="G7">
            <v>-1.9992518936774279</v>
          </cell>
          <cell r="H7">
            <v>-2.8575970105869266</v>
          </cell>
          <cell r="I7">
            <v>13.575180474437611</v>
          </cell>
        </row>
        <row r="8">
          <cell r="B8" t="str">
            <v>J.O,スペシャルブレンド</v>
          </cell>
          <cell r="F8">
            <v>-0.9285714285714306</v>
          </cell>
          <cell r="G8">
            <v>1.2869678181972115</v>
          </cell>
          <cell r="H8">
            <v>-2.8575970105869266</v>
          </cell>
          <cell r="I8">
            <v>-2.5453463389570521</v>
          </cell>
        </row>
        <row r="9">
          <cell r="B9" t="str">
            <v>サンタマルタ</v>
          </cell>
          <cell r="F9">
            <v>-0.9285714285714306</v>
          </cell>
          <cell r="G9">
            <v>-1.6592981303800516</v>
          </cell>
          <cell r="H9">
            <v>0.34291164127043305</v>
          </cell>
          <cell r="I9">
            <v>-4.2422438982617532</v>
          </cell>
        </row>
        <row r="10">
          <cell r="B10" t="str">
            <v>UCC缶コーヒーオリジナル</v>
          </cell>
          <cell r="F10">
            <v>-4.9285714285714306</v>
          </cell>
          <cell r="G10">
            <v>2.9867366346840942</v>
          </cell>
          <cell r="H10">
            <v>-4.4578513365156063</v>
          </cell>
          <cell r="I10">
            <v>-5.5149170677402797</v>
          </cell>
        </row>
        <row r="11">
          <cell r="B11" t="str">
            <v>アサヒカフェオ缶280</v>
          </cell>
          <cell r="F11">
            <v>-7.9285714285714306</v>
          </cell>
          <cell r="G11">
            <v>-9.2515988440214603</v>
          </cell>
          <cell r="H11">
            <v>15.145264156110722</v>
          </cell>
          <cell r="I11">
            <v>-8.9087121863496819</v>
          </cell>
        </row>
        <row r="12">
          <cell r="B12" t="str">
            <v>ポッカコーヒー</v>
          </cell>
          <cell r="F12">
            <v>-7.9285714285714306</v>
          </cell>
          <cell r="G12">
            <v>6.0463205043604829</v>
          </cell>
          <cell r="H12">
            <v>-5.6580420809621161</v>
          </cell>
          <cell r="I12">
            <v>-0.84844877965235066</v>
          </cell>
        </row>
        <row r="13">
          <cell r="B13" t="str">
            <v>UCCスーパーオリジナル</v>
          </cell>
          <cell r="F13">
            <v>-11.928571428571431</v>
          </cell>
          <cell r="G13">
            <v>-0.75275476158704746</v>
          </cell>
          <cell r="H13">
            <v>0.34291164127043305</v>
          </cell>
          <cell r="I13">
            <v>-5.5149170677402797</v>
          </cell>
        </row>
        <row r="14">
          <cell r="B14" t="str">
            <v>UCCブラック無糖</v>
          </cell>
          <cell r="F14">
            <v>-11.928571428571431</v>
          </cell>
          <cell r="G14">
            <v>-0.41280099828967098</v>
          </cell>
          <cell r="H14">
            <v>-4.4578513365156063</v>
          </cell>
          <cell r="I14">
            <v>-7.2118146270449808</v>
          </cell>
        </row>
        <row r="15">
          <cell r="B15" t="str">
            <v>ジョージア　ゾット</v>
          </cell>
          <cell r="F15">
            <v>-19.928571428571431</v>
          </cell>
          <cell r="G15">
            <v>-5.3987895266511927</v>
          </cell>
          <cell r="H15">
            <v>-8.8585507328194755</v>
          </cell>
          <cell r="I15">
            <v>-4.2422438982617532</v>
          </cell>
        </row>
        <row r="16">
          <cell r="B16" t="str">
            <v>モンテアルバン</v>
          </cell>
          <cell r="F16">
            <v>-19.928571428571431</v>
          </cell>
          <cell r="G16">
            <v>-8.0051017119310792</v>
          </cell>
          <cell r="H16">
            <v>-10.058741477265986</v>
          </cell>
          <cell r="I16">
            <v>-7.2118146270449808</v>
          </cell>
        </row>
      </sheetData>
      <sheetData sheetId="3"/>
      <sheetData sheetId="4"/>
      <sheetData sheetId="5"/>
      <sheetData sheetId="6"/>
      <sheetData sheetId="7"/>
      <sheetData sheetId="8"/>
      <sheetData sheetId="9">
        <row r="2">
          <cell r="A2" t="str">
            <v>BOSS</v>
          </cell>
        </row>
        <row r="3">
          <cell r="A3" t="str">
            <v>ジョージア　エメラルドマウンテン</v>
          </cell>
        </row>
        <row r="4">
          <cell r="A4" t="str">
            <v>ジョージア　コーヒーオリジナル</v>
          </cell>
        </row>
        <row r="5">
          <cell r="A5" t="str">
            <v>BOSSプラスワン</v>
          </cell>
        </row>
        <row r="6">
          <cell r="A6" t="str">
            <v>アメリカンブルーNOMO缶</v>
          </cell>
        </row>
        <row r="7">
          <cell r="A7" t="str">
            <v>J.O,スペシャルブレンド</v>
          </cell>
        </row>
        <row r="8">
          <cell r="A8" t="str">
            <v>サンタマルタ</v>
          </cell>
        </row>
        <row r="9">
          <cell r="A9" t="str">
            <v>UCC缶コーヒーオリジナル</v>
          </cell>
        </row>
        <row r="10">
          <cell r="A10" t="str">
            <v>アサヒカフェオ缶280</v>
          </cell>
        </row>
        <row r="11">
          <cell r="A11" t="str">
            <v>ポッカコーヒー</v>
          </cell>
        </row>
        <row r="12">
          <cell r="A12" t="str">
            <v>UCCスーパーオリジナル</v>
          </cell>
        </row>
        <row r="13">
          <cell r="A13" t="str">
            <v>UCCブラック無糖</v>
          </cell>
        </row>
        <row r="14">
          <cell r="A14" t="str">
            <v>ジョージア　ゾット</v>
          </cell>
        </row>
        <row r="15">
          <cell r="A15" t="str">
            <v>モンテアルバン</v>
          </cell>
        </row>
      </sheetData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tabSelected="1" zoomScaleNormal="100" workbookViewId="0">
      <selection activeCell="J16" sqref="J16:J29"/>
    </sheetView>
  </sheetViews>
  <sheetFormatPr defaultRowHeight="13.5"/>
  <cols>
    <col min="1" max="1" width="14" style="14" bestFit="1" customWidth="1"/>
    <col min="2" max="2" width="9.125" style="14" bestFit="1" customWidth="1"/>
    <col min="3" max="3" width="9.5" style="14" bestFit="1" customWidth="1"/>
    <col min="4" max="256" width="9" style="14"/>
    <col min="257" max="257" width="14" style="14" bestFit="1" customWidth="1"/>
    <col min="258" max="258" width="9.125" style="14" bestFit="1" customWidth="1"/>
    <col min="259" max="259" width="9.5" style="14" bestFit="1" customWidth="1"/>
    <col min="260" max="512" width="9" style="14"/>
    <col min="513" max="513" width="14" style="14" bestFit="1" customWidth="1"/>
    <col min="514" max="514" width="9.125" style="14" bestFit="1" customWidth="1"/>
    <col min="515" max="515" width="9.5" style="14" bestFit="1" customWidth="1"/>
    <col min="516" max="768" width="9" style="14"/>
    <col min="769" max="769" width="14" style="14" bestFit="1" customWidth="1"/>
    <col min="770" max="770" width="9.125" style="14" bestFit="1" customWidth="1"/>
    <col min="771" max="771" width="9.5" style="14" bestFit="1" customWidth="1"/>
    <col min="772" max="1024" width="9" style="14"/>
    <col min="1025" max="1025" width="14" style="14" bestFit="1" customWidth="1"/>
    <col min="1026" max="1026" width="9.125" style="14" bestFit="1" customWidth="1"/>
    <col min="1027" max="1027" width="9.5" style="14" bestFit="1" customWidth="1"/>
    <col min="1028" max="1280" width="9" style="14"/>
    <col min="1281" max="1281" width="14" style="14" bestFit="1" customWidth="1"/>
    <col min="1282" max="1282" width="9.125" style="14" bestFit="1" customWidth="1"/>
    <col min="1283" max="1283" width="9.5" style="14" bestFit="1" customWidth="1"/>
    <col min="1284" max="1536" width="9" style="14"/>
    <col min="1537" max="1537" width="14" style="14" bestFit="1" customWidth="1"/>
    <col min="1538" max="1538" width="9.125" style="14" bestFit="1" customWidth="1"/>
    <col min="1539" max="1539" width="9.5" style="14" bestFit="1" customWidth="1"/>
    <col min="1540" max="1792" width="9" style="14"/>
    <col min="1793" max="1793" width="14" style="14" bestFit="1" customWidth="1"/>
    <col min="1794" max="1794" width="9.125" style="14" bestFit="1" customWidth="1"/>
    <col min="1795" max="1795" width="9.5" style="14" bestFit="1" customWidth="1"/>
    <col min="1796" max="2048" width="9" style="14"/>
    <col min="2049" max="2049" width="14" style="14" bestFit="1" customWidth="1"/>
    <col min="2050" max="2050" width="9.125" style="14" bestFit="1" customWidth="1"/>
    <col min="2051" max="2051" width="9.5" style="14" bestFit="1" customWidth="1"/>
    <col min="2052" max="2304" width="9" style="14"/>
    <col min="2305" max="2305" width="14" style="14" bestFit="1" customWidth="1"/>
    <col min="2306" max="2306" width="9.125" style="14" bestFit="1" customWidth="1"/>
    <col min="2307" max="2307" width="9.5" style="14" bestFit="1" customWidth="1"/>
    <col min="2308" max="2560" width="9" style="14"/>
    <col min="2561" max="2561" width="14" style="14" bestFit="1" customWidth="1"/>
    <col min="2562" max="2562" width="9.125" style="14" bestFit="1" customWidth="1"/>
    <col min="2563" max="2563" width="9.5" style="14" bestFit="1" customWidth="1"/>
    <col min="2564" max="2816" width="9" style="14"/>
    <col min="2817" max="2817" width="14" style="14" bestFit="1" customWidth="1"/>
    <col min="2818" max="2818" width="9.125" style="14" bestFit="1" customWidth="1"/>
    <col min="2819" max="2819" width="9.5" style="14" bestFit="1" customWidth="1"/>
    <col min="2820" max="3072" width="9" style="14"/>
    <col min="3073" max="3073" width="14" style="14" bestFit="1" customWidth="1"/>
    <col min="3074" max="3074" width="9.125" style="14" bestFit="1" customWidth="1"/>
    <col min="3075" max="3075" width="9.5" style="14" bestFit="1" customWidth="1"/>
    <col min="3076" max="3328" width="9" style="14"/>
    <col min="3329" max="3329" width="14" style="14" bestFit="1" customWidth="1"/>
    <col min="3330" max="3330" width="9.125" style="14" bestFit="1" customWidth="1"/>
    <col min="3331" max="3331" width="9.5" style="14" bestFit="1" customWidth="1"/>
    <col min="3332" max="3584" width="9" style="14"/>
    <col min="3585" max="3585" width="14" style="14" bestFit="1" customWidth="1"/>
    <col min="3586" max="3586" width="9.125" style="14" bestFit="1" customWidth="1"/>
    <col min="3587" max="3587" width="9.5" style="14" bestFit="1" customWidth="1"/>
    <col min="3588" max="3840" width="9" style="14"/>
    <col min="3841" max="3841" width="14" style="14" bestFit="1" customWidth="1"/>
    <col min="3842" max="3842" width="9.125" style="14" bestFit="1" customWidth="1"/>
    <col min="3843" max="3843" width="9.5" style="14" bestFit="1" customWidth="1"/>
    <col min="3844" max="4096" width="9" style="14"/>
    <col min="4097" max="4097" width="14" style="14" bestFit="1" customWidth="1"/>
    <col min="4098" max="4098" width="9.125" style="14" bestFit="1" customWidth="1"/>
    <col min="4099" max="4099" width="9.5" style="14" bestFit="1" customWidth="1"/>
    <col min="4100" max="4352" width="9" style="14"/>
    <col min="4353" max="4353" width="14" style="14" bestFit="1" customWidth="1"/>
    <col min="4354" max="4354" width="9.125" style="14" bestFit="1" customWidth="1"/>
    <col min="4355" max="4355" width="9.5" style="14" bestFit="1" customWidth="1"/>
    <col min="4356" max="4608" width="9" style="14"/>
    <col min="4609" max="4609" width="14" style="14" bestFit="1" customWidth="1"/>
    <col min="4610" max="4610" width="9.125" style="14" bestFit="1" customWidth="1"/>
    <col min="4611" max="4611" width="9.5" style="14" bestFit="1" customWidth="1"/>
    <col min="4612" max="4864" width="9" style="14"/>
    <col min="4865" max="4865" width="14" style="14" bestFit="1" customWidth="1"/>
    <col min="4866" max="4866" width="9.125" style="14" bestFit="1" customWidth="1"/>
    <col min="4867" max="4867" width="9.5" style="14" bestFit="1" customWidth="1"/>
    <col min="4868" max="5120" width="9" style="14"/>
    <col min="5121" max="5121" width="14" style="14" bestFit="1" customWidth="1"/>
    <col min="5122" max="5122" width="9.125" style="14" bestFit="1" customWidth="1"/>
    <col min="5123" max="5123" width="9.5" style="14" bestFit="1" customWidth="1"/>
    <col min="5124" max="5376" width="9" style="14"/>
    <col min="5377" max="5377" width="14" style="14" bestFit="1" customWidth="1"/>
    <col min="5378" max="5378" width="9.125" style="14" bestFit="1" customWidth="1"/>
    <col min="5379" max="5379" width="9.5" style="14" bestFit="1" customWidth="1"/>
    <col min="5380" max="5632" width="9" style="14"/>
    <col min="5633" max="5633" width="14" style="14" bestFit="1" customWidth="1"/>
    <col min="5634" max="5634" width="9.125" style="14" bestFit="1" customWidth="1"/>
    <col min="5635" max="5635" width="9.5" style="14" bestFit="1" customWidth="1"/>
    <col min="5636" max="5888" width="9" style="14"/>
    <col min="5889" max="5889" width="14" style="14" bestFit="1" customWidth="1"/>
    <col min="5890" max="5890" width="9.125" style="14" bestFit="1" customWidth="1"/>
    <col min="5891" max="5891" width="9.5" style="14" bestFit="1" customWidth="1"/>
    <col min="5892" max="6144" width="9" style="14"/>
    <col min="6145" max="6145" width="14" style="14" bestFit="1" customWidth="1"/>
    <col min="6146" max="6146" width="9.125" style="14" bestFit="1" customWidth="1"/>
    <col min="6147" max="6147" width="9.5" style="14" bestFit="1" customWidth="1"/>
    <col min="6148" max="6400" width="9" style="14"/>
    <col min="6401" max="6401" width="14" style="14" bestFit="1" customWidth="1"/>
    <col min="6402" max="6402" width="9.125" style="14" bestFit="1" customWidth="1"/>
    <col min="6403" max="6403" width="9.5" style="14" bestFit="1" customWidth="1"/>
    <col min="6404" max="6656" width="9" style="14"/>
    <col min="6657" max="6657" width="14" style="14" bestFit="1" customWidth="1"/>
    <col min="6658" max="6658" width="9.125" style="14" bestFit="1" customWidth="1"/>
    <col min="6659" max="6659" width="9.5" style="14" bestFit="1" customWidth="1"/>
    <col min="6660" max="6912" width="9" style="14"/>
    <col min="6913" max="6913" width="14" style="14" bestFit="1" customWidth="1"/>
    <col min="6914" max="6914" width="9.125" style="14" bestFit="1" customWidth="1"/>
    <col min="6915" max="6915" width="9.5" style="14" bestFit="1" customWidth="1"/>
    <col min="6916" max="7168" width="9" style="14"/>
    <col min="7169" max="7169" width="14" style="14" bestFit="1" customWidth="1"/>
    <col min="7170" max="7170" width="9.125" style="14" bestFit="1" customWidth="1"/>
    <col min="7171" max="7171" width="9.5" style="14" bestFit="1" customWidth="1"/>
    <col min="7172" max="7424" width="9" style="14"/>
    <col min="7425" max="7425" width="14" style="14" bestFit="1" customWidth="1"/>
    <col min="7426" max="7426" width="9.125" style="14" bestFit="1" customWidth="1"/>
    <col min="7427" max="7427" width="9.5" style="14" bestFit="1" customWidth="1"/>
    <col min="7428" max="7680" width="9" style="14"/>
    <col min="7681" max="7681" width="14" style="14" bestFit="1" customWidth="1"/>
    <col min="7682" max="7682" width="9.125" style="14" bestFit="1" customWidth="1"/>
    <col min="7683" max="7683" width="9.5" style="14" bestFit="1" customWidth="1"/>
    <col min="7684" max="7936" width="9" style="14"/>
    <col min="7937" max="7937" width="14" style="14" bestFit="1" customWidth="1"/>
    <col min="7938" max="7938" width="9.125" style="14" bestFit="1" customWidth="1"/>
    <col min="7939" max="7939" width="9.5" style="14" bestFit="1" customWidth="1"/>
    <col min="7940" max="8192" width="9" style="14"/>
    <col min="8193" max="8193" width="14" style="14" bestFit="1" customWidth="1"/>
    <col min="8194" max="8194" width="9.125" style="14" bestFit="1" customWidth="1"/>
    <col min="8195" max="8195" width="9.5" style="14" bestFit="1" customWidth="1"/>
    <col min="8196" max="8448" width="9" style="14"/>
    <col min="8449" max="8449" width="14" style="14" bestFit="1" customWidth="1"/>
    <col min="8450" max="8450" width="9.125" style="14" bestFit="1" customWidth="1"/>
    <col min="8451" max="8451" width="9.5" style="14" bestFit="1" customWidth="1"/>
    <col min="8452" max="8704" width="9" style="14"/>
    <col min="8705" max="8705" width="14" style="14" bestFit="1" customWidth="1"/>
    <col min="8706" max="8706" width="9.125" style="14" bestFit="1" customWidth="1"/>
    <col min="8707" max="8707" width="9.5" style="14" bestFit="1" customWidth="1"/>
    <col min="8708" max="8960" width="9" style="14"/>
    <col min="8961" max="8961" width="14" style="14" bestFit="1" customWidth="1"/>
    <col min="8962" max="8962" width="9.125" style="14" bestFit="1" customWidth="1"/>
    <col min="8963" max="8963" width="9.5" style="14" bestFit="1" customWidth="1"/>
    <col min="8964" max="9216" width="9" style="14"/>
    <col min="9217" max="9217" width="14" style="14" bestFit="1" customWidth="1"/>
    <col min="9218" max="9218" width="9.125" style="14" bestFit="1" customWidth="1"/>
    <col min="9219" max="9219" width="9.5" style="14" bestFit="1" customWidth="1"/>
    <col min="9220" max="9472" width="9" style="14"/>
    <col min="9473" max="9473" width="14" style="14" bestFit="1" customWidth="1"/>
    <col min="9474" max="9474" width="9.125" style="14" bestFit="1" customWidth="1"/>
    <col min="9475" max="9475" width="9.5" style="14" bestFit="1" customWidth="1"/>
    <col min="9476" max="9728" width="9" style="14"/>
    <col min="9729" max="9729" width="14" style="14" bestFit="1" customWidth="1"/>
    <col min="9730" max="9730" width="9.125" style="14" bestFit="1" customWidth="1"/>
    <col min="9731" max="9731" width="9.5" style="14" bestFit="1" customWidth="1"/>
    <col min="9732" max="9984" width="9" style="14"/>
    <col min="9985" max="9985" width="14" style="14" bestFit="1" customWidth="1"/>
    <col min="9986" max="9986" width="9.125" style="14" bestFit="1" customWidth="1"/>
    <col min="9987" max="9987" width="9.5" style="14" bestFit="1" customWidth="1"/>
    <col min="9988" max="10240" width="9" style="14"/>
    <col min="10241" max="10241" width="14" style="14" bestFit="1" customWidth="1"/>
    <col min="10242" max="10242" width="9.125" style="14" bestFit="1" customWidth="1"/>
    <col min="10243" max="10243" width="9.5" style="14" bestFit="1" customWidth="1"/>
    <col min="10244" max="10496" width="9" style="14"/>
    <col min="10497" max="10497" width="14" style="14" bestFit="1" customWidth="1"/>
    <col min="10498" max="10498" width="9.125" style="14" bestFit="1" customWidth="1"/>
    <col min="10499" max="10499" width="9.5" style="14" bestFit="1" customWidth="1"/>
    <col min="10500" max="10752" width="9" style="14"/>
    <col min="10753" max="10753" width="14" style="14" bestFit="1" customWidth="1"/>
    <col min="10754" max="10754" width="9.125" style="14" bestFit="1" customWidth="1"/>
    <col min="10755" max="10755" width="9.5" style="14" bestFit="1" customWidth="1"/>
    <col min="10756" max="11008" width="9" style="14"/>
    <col min="11009" max="11009" width="14" style="14" bestFit="1" customWidth="1"/>
    <col min="11010" max="11010" width="9.125" style="14" bestFit="1" customWidth="1"/>
    <col min="11011" max="11011" width="9.5" style="14" bestFit="1" customWidth="1"/>
    <col min="11012" max="11264" width="9" style="14"/>
    <col min="11265" max="11265" width="14" style="14" bestFit="1" customWidth="1"/>
    <col min="11266" max="11266" width="9.125" style="14" bestFit="1" customWidth="1"/>
    <col min="11267" max="11267" width="9.5" style="14" bestFit="1" customWidth="1"/>
    <col min="11268" max="11520" width="9" style="14"/>
    <col min="11521" max="11521" width="14" style="14" bestFit="1" customWidth="1"/>
    <col min="11522" max="11522" width="9.125" style="14" bestFit="1" customWidth="1"/>
    <col min="11523" max="11523" width="9.5" style="14" bestFit="1" customWidth="1"/>
    <col min="11524" max="11776" width="9" style="14"/>
    <col min="11777" max="11777" width="14" style="14" bestFit="1" customWidth="1"/>
    <col min="11778" max="11778" width="9.125" style="14" bestFit="1" customWidth="1"/>
    <col min="11779" max="11779" width="9.5" style="14" bestFit="1" customWidth="1"/>
    <col min="11780" max="12032" width="9" style="14"/>
    <col min="12033" max="12033" width="14" style="14" bestFit="1" customWidth="1"/>
    <col min="12034" max="12034" width="9.125" style="14" bestFit="1" customWidth="1"/>
    <col min="12035" max="12035" width="9.5" style="14" bestFit="1" customWidth="1"/>
    <col min="12036" max="12288" width="9" style="14"/>
    <col min="12289" max="12289" width="14" style="14" bestFit="1" customWidth="1"/>
    <col min="12290" max="12290" width="9.125" style="14" bestFit="1" customWidth="1"/>
    <col min="12291" max="12291" width="9.5" style="14" bestFit="1" customWidth="1"/>
    <col min="12292" max="12544" width="9" style="14"/>
    <col min="12545" max="12545" width="14" style="14" bestFit="1" customWidth="1"/>
    <col min="12546" max="12546" width="9.125" style="14" bestFit="1" customWidth="1"/>
    <col min="12547" max="12547" width="9.5" style="14" bestFit="1" customWidth="1"/>
    <col min="12548" max="12800" width="9" style="14"/>
    <col min="12801" max="12801" width="14" style="14" bestFit="1" customWidth="1"/>
    <col min="12802" max="12802" width="9.125" style="14" bestFit="1" customWidth="1"/>
    <col min="12803" max="12803" width="9.5" style="14" bestFit="1" customWidth="1"/>
    <col min="12804" max="13056" width="9" style="14"/>
    <col min="13057" max="13057" width="14" style="14" bestFit="1" customWidth="1"/>
    <col min="13058" max="13058" width="9.125" style="14" bestFit="1" customWidth="1"/>
    <col min="13059" max="13059" width="9.5" style="14" bestFit="1" customWidth="1"/>
    <col min="13060" max="13312" width="9" style="14"/>
    <col min="13313" max="13313" width="14" style="14" bestFit="1" customWidth="1"/>
    <col min="13314" max="13314" width="9.125" style="14" bestFit="1" customWidth="1"/>
    <col min="13315" max="13315" width="9.5" style="14" bestFit="1" customWidth="1"/>
    <col min="13316" max="13568" width="9" style="14"/>
    <col min="13569" max="13569" width="14" style="14" bestFit="1" customWidth="1"/>
    <col min="13570" max="13570" width="9.125" style="14" bestFit="1" customWidth="1"/>
    <col min="13571" max="13571" width="9.5" style="14" bestFit="1" customWidth="1"/>
    <col min="13572" max="13824" width="9" style="14"/>
    <col min="13825" max="13825" width="14" style="14" bestFit="1" customWidth="1"/>
    <col min="13826" max="13826" width="9.125" style="14" bestFit="1" customWidth="1"/>
    <col min="13827" max="13827" width="9.5" style="14" bestFit="1" customWidth="1"/>
    <col min="13828" max="14080" width="9" style="14"/>
    <col min="14081" max="14081" width="14" style="14" bestFit="1" customWidth="1"/>
    <col min="14082" max="14082" width="9.125" style="14" bestFit="1" customWidth="1"/>
    <col min="14083" max="14083" width="9.5" style="14" bestFit="1" customWidth="1"/>
    <col min="14084" max="14336" width="9" style="14"/>
    <col min="14337" max="14337" width="14" style="14" bestFit="1" customWidth="1"/>
    <col min="14338" max="14338" width="9.125" style="14" bestFit="1" customWidth="1"/>
    <col min="14339" max="14339" width="9.5" style="14" bestFit="1" customWidth="1"/>
    <col min="14340" max="14592" width="9" style="14"/>
    <col min="14593" max="14593" width="14" style="14" bestFit="1" customWidth="1"/>
    <col min="14594" max="14594" width="9.125" style="14" bestFit="1" customWidth="1"/>
    <col min="14595" max="14595" width="9.5" style="14" bestFit="1" customWidth="1"/>
    <col min="14596" max="14848" width="9" style="14"/>
    <col min="14849" max="14849" width="14" style="14" bestFit="1" customWidth="1"/>
    <col min="14850" max="14850" width="9.125" style="14" bestFit="1" customWidth="1"/>
    <col min="14851" max="14851" width="9.5" style="14" bestFit="1" customWidth="1"/>
    <col min="14852" max="15104" width="9" style="14"/>
    <col min="15105" max="15105" width="14" style="14" bestFit="1" customWidth="1"/>
    <col min="15106" max="15106" width="9.125" style="14" bestFit="1" customWidth="1"/>
    <col min="15107" max="15107" width="9.5" style="14" bestFit="1" customWidth="1"/>
    <col min="15108" max="15360" width="9" style="14"/>
    <col min="15361" max="15361" width="14" style="14" bestFit="1" customWidth="1"/>
    <col min="15362" max="15362" width="9.125" style="14" bestFit="1" customWidth="1"/>
    <col min="15363" max="15363" width="9.5" style="14" bestFit="1" customWidth="1"/>
    <col min="15364" max="15616" width="9" style="14"/>
    <col min="15617" max="15617" width="14" style="14" bestFit="1" customWidth="1"/>
    <col min="15618" max="15618" width="9.125" style="14" bestFit="1" customWidth="1"/>
    <col min="15619" max="15619" width="9.5" style="14" bestFit="1" customWidth="1"/>
    <col min="15620" max="15872" width="9" style="14"/>
    <col min="15873" max="15873" width="14" style="14" bestFit="1" customWidth="1"/>
    <col min="15874" max="15874" width="9.125" style="14" bestFit="1" customWidth="1"/>
    <col min="15875" max="15875" width="9.5" style="14" bestFit="1" customWidth="1"/>
    <col min="15876" max="16128" width="9" style="14"/>
    <col min="16129" max="16129" width="14" style="14" bestFit="1" customWidth="1"/>
    <col min="16130" max="16130" width="9.125" style="14" bestFit="1" customWidth="1"/>
    <col min="16131" max="16131" width="9.5" style="14" bestFit="1" customWidth="1"/>
    <col min="16132" max="16384" width="9" style="14"/>
  </cols>
  <sheetData>
    <row r="1" spans="1:19">
      <c r="M1" s="50"/>
      <c r="N1" s="50"/>
      <c r="O1" s="50" t="s">
        <v>0</v>
      </c>
      <c r="P1" s="50" t="s">
        <v>144</v>
      </c>
      <c r="Q1" s="50" t="s">
        <v>145</v>
      </c>
      <c r="R1" s="50" t="s">
        <v>146</v>
      </c>
      <c r="S1" s="50" t="s">
        <v>147</v>
      </c>
    </row>
    <row r="2" spans="1:19" ht="14.25" thickBot="1">
      <c r="M2" s="11" t="s">
        <v>148</v>
      </c>
      <c r="N2" s="11" t="s">
        <v>149</v>
      </c>
      <c r="O2" s="11">
        <v>94</v>
      </c>
      <c r="P2" s="11">
        <v>288</v>
      </c>
      <c r="Q2" s="11">
        <v>131</v>
      </c>
      <c r="R2" s="11">
        <v>82</v>
      </c>
      <c r="S2" s="11">
        <v>206</v>
      </c>
    </row>
    <row r="3" spans="1:19">
      <c r="A3" s="19" t="s">
        <v>16</v>
      </c>
      <c r="B3" s="19"/>
      <c r="H3" s="10"/>
      <c r="I3" s="10"/>
      <c r="J3" s="10"/>
      <c r="K3" s="10"/>
      <c r="M3" s="12" t="s">
        <v>150</v>
      </c>
      <c r="N3" s="12" t="s">
        <v>151</v>
      </c>
      <c r="O3" s="12">
        <v>86</v>
      </c>
      <c r="P3" s="12">
        <v>209</v>
      </c>
      <c r="Q3" s="12">
        <v>153</v>
      </c>
      <c r="R3" s="12">
        <v>56</v>
      </c>
      <c r="S3" s="12">
        <v>165</v>
      </c>
    </row>
    <row r="4" spans="1:19">
      <c r="A4" s="15" t="s">
        <v>17</v>
      </c>
      <c r="B4" s="15">
        <v>0.9316510977202227</v>
      </c>
      <c r="H4" s="10"/>
      <c r="I4" s="10"/>
      <c r="J4" s="10"/>
      <c r="K4" s="10"/>
      <c r="M4" s="12" t="s">
        <v>152</v>
      </c>
      <c r="N4" s="12" t="s">
        <v>151</v>
      </c>
      <c r="O4" s="12">
        <v>67</v>
      </c>
      <c r="P4" s="12">
        <v>277</v>
      </c>
      <c r="Q4" s="12">
        <v>120</v>
      </c>
      <c r="R4" s="12">
        <v>30</v>
      </c>
      <c r="S4" s="12">
        <v>191</v>
      </c>
    </row>
    <row r="5" spans="1:19">
      <c r="A5" s="15" t="s">
        <v>18</v>
      </c>
      <c r="B5" s="15">
        <v>0.91114642703628945</v>
      </c>
      <c r="H5" s="10"/>
      <c r="I5" s="10"/>
      <c r="J5" s="10"/>
      <c r="K5" s="10"/>
      <c r="M5" s="12" t="s">
        <v>153</v>
      </c>
      <c r="N5" s="12" t="s">
        <v>149</v>
      </c>
      <c r="O5" s="12">
        <v>64</v>
      </c>
      <c r="P5" s="12">
        <v>168</v>
      </c>
      <c r="Q5" s="12">
        <v>131</v>
      </c>
      <c r="R5" s="12">
        <v>37</v>
      </c>
      <c r="S5" s="12">
        <v>153</v>
      </c>
    </row>
    <row r="6" spans="1:19" ht="14.25" thickBot="1">
      <c r="A6" s="17" t="s">
        <v>20</v>
      </c>
      <c r="B6" s="17">
        <v>14</v>
      </c>
      <c r="M6" s="12" t="s">
        <v>5</v>
      </c>
      <c r="N6" s="12" t="s">
        <v>154</v>
      </c>
      <c r="O6" s="12">
        <v>60</v>
      </c>
      <c r="P6" s="12">
        <v>180</v>
      </c>
      <c r="Q6" s="12">
        <v>112</v>
      </c>
      <c r="R6" s="12">
        <v>64</v>
      </c>
      <c r="S6" s="12">
        <v>131</v>
      </c>
    </row>
    <row r="7" spans="1:19" ht="14.25" thickBot="1">
      <c r="M7" s="12" t="s">
        <v>155</v>
      </c>
      <c r="N7" s="12" t="s">
        <v>156</v>
      </c>
      <c r="O7" s="12">
        <v>56</v>
      </c>
      <c r="P7" s="12">
        <v>209</v>
      </c>
      <c r="Q7" s="12">
        <v>112</v>
      </c>
      <c r="R7" s="12">
        <v>26</v>
      </c>
      <c r="S7" s="12">
        <v>157</v>
      </c>
    </row>
    <row r="8" spans="1:19">
      <c r="A8" s="20"/>
      <c r="B8" s="20" t="s">
        <v>21</v>
      </c>
      <c r="C8" s="20" t="s">
        <v>19</v>
      </c>
      <c r="D8" s="20" t="s">
        <v>22</v>
      </c>
      <c r="E8" s="20" t="s">
        <v>23</v>
      </c>
      <c r="F8" s="21"/>
      <c r="G8" s="21"/>
      <c r="H8" s="21"/>
      <c r="I8" s="21"/>
      <c r="M8" s="12" t="s">
        <v>157</v>
      </c>
      <c r="N8" s="12" t="s">
        <v>158</v>
      </c>
      <c r="O8" s="12">
        <v>56</v>
      </c>
      <c r="P8" s="12">
        <v>183</v>
      </c>
      <c r="Q8" s="12">
        <v>120</v>
      </c>
      <c r="R8" s="12">
        <v>22</v>
      </c>
      <c r="S8" s="12">
        <v>127</v>
      </c>
    </row>
    <row r="9" spans="1:19">
      <c r="A9" s="15" t="s">
        <v>24</v>
      </c>
      <c r="B9" s="16">
        <v>-26.707804873976162</v>
      </c>
      <c r="C9" s="16">
        <v>11.131599088379494</v>
      </c>
      <c r="D9" s="16">
        <v>-2.3992783662014014</v>
      </c>
      <c r="E9" s="16">
        <v>3.7361684330492112E-2</v>
      </c>
      <c r="F9" s="21"/>
      <c r="G9" s="21"/>
      <c r="H9" s="21"/>
      <c r="I9" s="21"/>
      <c r="M9" s="12" t="s">
        <v>8</v>
      </c>
      <c r="N9" s="12" t="s">
        <v>159</v>
      </c>
      <c r="O9" s="12">
        <v>52</v>
      </c>
      <c r="P9" s="12">
        <v>224</v>
      </c>
      <c r="Q9" s="12">
        <v>108</v>
      </c>
      <c r="R9" s="12">
        <v>19</v>
      </c>
      <c r="S9" s="12">
        <v>142</v>
      </c>
    </row>
    <row r="10" spans="1:19">
      <c r="A10" s="15" t="s">
        <v>1</v>
      </c>
      <c r="B10" s="16">
        <v>0.1133179210991255</v>
      </c>
      <c r="C10" s="16">
        <v>3.2059041555198967E-2</v>
      </c>
      <c r="D10" s="16">
        <v>3.5346634085743247</v>
      </c>
      <c r="E10" s="16">
        <v>5.4046195816867372E-3</v>
      </c>
      <c r="F10" s="21"/>
      <c r="G10" s="21"/>
      <c r="H10" s="21"/>
      <c r="I10" s="21"/>
      <c r="M10" s="12" t="s">
        <v>9</v>
      </c>
      <c r="N10" s="12" t="s">
        <v>156</v>
      </c>
      <c r="O10" s="12">
        <v>49</v>
      </c>
      <c r="P10" s="12">
        <v>116</v>
      </c>
      <c r="Q10" s="12">
        <v>157</v>
      </c>
      <c r="R10" s="12">
        <v>11</v>
      </c>
      <c r="S10" s="12">
        <v>101</v>
      </c>
    </row>
    <row r="11" spans="1:19">
      <c r="A11" s="15" t="s">
        <v>2</v>
      </c>
      <c r="B11" s="16">
        <v>0.40006358148216997</v>
      </c>
      <c r="C11" s="16">
        <v>7.8429987786463248E-2</v>
      </c>
      <c r="D11" s="16">
        <v>5.1009007239858271</v>
      </c>
      <c r="E11" s="16">
        <v>4.634172478001247E-4</v>
      </c>
      <c r="F11" s="21"/>
      <c r="G11" s="21"/>
      <c r="H11" s="21"/>
      <c r="I11" s="21"/>
      <c r="M11" s="12" t="s">
        <v>160</v>
      </c>
      <c r="N11" s="12" t="s">
        <v>161</v>
      </c>
      <c r="O11" s="12">
        <v>49</v>
      </c>
      <c r="P11" s="12">
        <v>251</v>
      </c>
      <c r="Q11" s="12">
        <v>105</v>
      </c>
      <c r="R11" s="12">
        <v>30</v>
      </c>
      <c r="S11" s="12">
        <v>165</v>
      </c>
    </row>
    <row r="12" spans="1:19" ht="14.25" thickBot="1">
      <c r="A12" s="17" t="s">
        <v>15</v>
      </c>
      <c r="B12" s="18">
        <v>0.42422438982617533</v>
      </c>
      <c r="C12" s="18">
        <v>8.1185124337870992E-2</v>
      </c>
      <c r="D12" s="18">
        <v>5.2253955793756717</v>
      </c>
      <c r="E12" s="18">
        <v>3.8685254161819759E-4</v>
      </c>
      <c r="F12" s="21"/>
      <c r="G12" s="21"/>
      <c r="H12" s="21"/>
      <c r="I12" s="21"/>
      <c r="M12" s="12" t="s">
        <v>162</v>
      </c>
      <c r="N12" s="12" t="s">
        <v>159</v>
      </c>
      <c r="O12" s="12">
        <v>45</v>
      </c>
      <c r="P12" s="12">
        <v>191</v>
      </c>
      <c r="Q12" s="12">
        <v>120</v>
      </c>
      <c r="R12" s="12">
        <v>19</v>
      </c>
      <c r="S12" s="12">
        <v>127</v>
      </c>
    </row>
    <row r="13" spans="1:19">
      <c r="M13" s="12" t="s">
        <v>12</v>
      </c>
      <c r="N13" s="12" t="s">
        <v>159</v>
      </c>
      <c r="O13" s="12">
        <v>45</v>
      </c>
      <c r="P13" s="12">
        <v>194</v>
      </c>
      <c r="Q13" s="12">
        <v>108</v>
      </c>
      <c r="R13" s="12">
        <v>15</v>
      </c>
      <c r="S13" s="12">
        <v>131</v>
      </c>
    </row>
    <row r="14" spans="1:19">
      <c r="M14" s="12" t="s">
        <v>163</v>
      </c>
      <c r="N14" s="12" t="s">
        <v>151</v>
      </c>
      <c r="O14" s="12">
        <v>37</v>
      </c>
      <c r="P14" s="12">
        <v>150</v>
      </c>
      <c r="Q14" s="12">
        <v>97</v>
      </c>
      <c r="R14" s="12">
        <v>22</v>
      </c>
      <c r="S14" s="12">
        <v>138</v>
      </c>
    </row>
    <row r="15" spans="1:19">
      <c r="C15" s="22" t="s">
        <v>0</v>
      </c>
      <c r="D15" s="14" t="s">
        <v>1</v>
      </c>
      <c r="E15" s="14" t="s">
        <v>2</v>
      </c>
      <c r="F15" s="14" t="s">
        <v>15</v>
      </c>
      <c r="G15" s="14" t="s">
        <v>1</v>
      </c>
      <c r="H15" s="14" t="s">
        <v>2</v>
      </c>
      <c r="I15" s="14" t="s">
        <v>15</v>
      </c>
      <c r="M15" s="13" t="s">
        <v>164</v>
      </c>
      <c r="N15" s="13" t="s">
        <v>158</v>
      </c>
      <c r="O15" s="13">
        <v>37</v>
      </c>
      <c r="P15" s="13">
        <v>127</v>
      </c>
      <c r="Q15" s="13">
        <v>94</v>
      </c>
      <c r="R15" s="13">
        <v>15</v>
      </c>
      <c r="S15" s="13">
        <v>101</v>
      </c>
    </row>
    <row r="16" spans="1:19">
      <c r="A16" s="14">
        <v>1</v>
      </c>
      <c r="B16" s="14" t="str">
        <f>+[1]缶コーヒー!A2</f>
        <v>BOSS</v>
      </c>
      <c r="C16" s="14">
        <f>+表８．３!N16</f>
        <v>37.071428571428569</v>
      </c>
      <c r="D16" s="14">
        <f>+表８．３!O16</f>
        <v>90.357142857142861</v>
      </c>
      <c r="E16" s="14">
        <f>+表８．３!P16</f>
        <v>11.857142857142861</v>
      </c>
      <c r="F16" s="14">
        <f>+表８．３!Q16</f>
        <v>50</v>
      </c>
      <c r="G16" s="14">
        <f>+表８．３!R16</f>
        <v>10.239083585028126</v>
      </c>
      <c r="H16" s="14">
        <f>+表８．３!S16</f>
        <v>4.7436110375743024</v>
      </c>
      <c r="I16" s="14">
        <f>+表８．３!T16</f>
        <v>21.211219491308768</v>
      </c>
      <c r="J16" s="14">
        <f>SUM(G16:I16)</f>
        <v>36.193914113911198</v>
      </c>
      <c r="M16" s="10"/>
      <c r="N16" s="10"/>
      <c r="O16" s="10"/>
      <c r="P16" s="10"/>
      <c r="Q16" s="10"/>
      <c r="R16" s="10"/>
      <c r="S16" s="10"/>
    </row>
    <row r="17" spans="1:19">
      <c r="A17" s="14">
        <v>2</v>
      </c>
      <c r="B17" s="14" t="str">
        <f>+[1]缶コーヒー!A3</f>
        <v>ジョージア　エメラルドマウンテン</v>
      </c>
      <c r="C17" s="14">
        <f>+表８．３!N17</f>
        <v>29.071428571428569</v>
      </c>
      <c r="D17" s="14">
        <f>+表８．３!O17</f>
        <v>11.357142857142861</v>
      </c>
      <c r="E17" s="14">
        <f>+表８．３!P17</f>
        <v>33.857142857142861</v>
      </c>
      <c r="F17" s="14">
        <f>+表８．３!Q17</f>
        <v>24</v>
      </c>
      <c r="G17" s="14">
        <f>+表８．３!R17</f>
        <v>1.2869678181972115</v>
      </c>
      <c r="H17" s="14">
        <f>+表８．３!S17</f>
        <v>13.545009830182043</v>
      </c>
      <c r="I17" s="14">
        <f>+表８．３!T17</f>
        <v>10.181385355828208</v>
      </c>
      <c r="J17" s="14">
        <f t="shared" ref="J17:J29" si="0">SUM(G17:I17)</f>
        <v>25.013363004207463</v>
      </c>
      <c r="M17" s="10" t="s">
        <v>165</v>
      </c>
      <c r="N17" s="10"/>
      <c r="O17" s="10"/>
      <c r="P17" s="10"/>
      <c r="Q17" s="10"/>
      <c r="R17" s="10"/>
      <c r="S17" s="10"/>
    </row>
    <row r="18" spans="1:19">
      <c r="A18" s="14">
        <v>3</v>
      </c>
      <c r="B18" s="14" t="str">
        <f>+[1]缶コーヒー!A4</f>
        <v>ジョージア　コーヒーオリジナル</v>
      </c>
      <c r="C18" s="14">
        <f>+表８．３!N18</f>
        <v>10.071428571428569</v>
      </c>
      <c r="D18" s="14">
        <f>+表８．３!O18</f>
        <v>79.357142857142861</v>
      </c>
      <c r="E18" s="14">
        <f>+表８．３!P18</f>
        <v>0.8571428571428612</v>
      </c>
      <c r="F18" s="14">
        <f>+表８．３!Q18</f>
        <v>-2</v>
      </c>
      <c r="G18" s="14">
        <f>+表８．３!R18</f>
        <v>8.9925864529377453</v>
      </c>
      <c r="H18" s="14">
        <f>+表８．３!S18</f>
        <v>0.34291164127043305</v>
      </c>
      <c r="I18" s="14">
        <f>+表８．３!T18</f>
        <v>-0.84844877965235066</v>
      </c>
      <c r="J18" s="14">
        <f t="shared" si="0"/>
        <v>8.4870493145558275</v>
      </c>
      <c r="M18" s="10" t="s">
        <v>166</v>
      </c>
      <c r="N18" s="10"/>
      <c r="O18" s="10"/>
      <c r="P18" s="10"/>
      <c r="Q18" s="10"/>
      <c r="R18" s="10"/>
      <c r="S18" s="10"/>
    </row>
    <row r="19" spans="1:19">
      <c r="A19" s="14">
        <v>4</v>
      </c>
      <c r="B19" s="14" t="str">
        <f>+[1]缶コーヒー!A5</f>
        <v>BOSSプラスワン</v>
      </c>
      <c r="C19" s="14">
        <f>+表８．３!N19</f>
        <v>7.0714285714285694</v>
      </c>
      <c r="D19" s="14">
        <f>+表８．３!O19</f>
        <v>-29.642857142857139</v>
      </c>
      <c r="E19" s="14">
        <f>+表８．３!P19</f>
        <v>11.857142857142861</v>
      </c>
      <c r="F19" s="14">
        <f>+表８．３!Q19</f>
        <v>5</v>
      </c>
      <c r="G19" s="14">
        <f>+表８．３!R19</f>
        <v>-3.3590669468669341</v>
      </c>
      <c r="H19" s="14">
        <f>+表８．３!S19</f>
        <v>4.7436110375743024</v>
      </c>
      <c r="I19" s="14">
        <f>+表８．３!T19</f>
        <v>2.1211219491308766</v>
      </c>
      <c r="J19" s="14">
        <f t="shared" si="0"/>
        <v>3.5056660398382449</v>
      </c>
      <c r="M19" s="10" t="s">
        <v>167</v>
      </c>
      <c r="N19" s="10"/>
      <c r="O19" s="10"/>
      <c r="P19" s="10"/>
      <c r="Q19" s="10"/>
      <c r="R19" s="10"/>
      <c r="S19" s="10"/>
    </row>
    <row r="20" spans="1:19">
      <c r="A20" s="14">
        <v>5</v>
      </c>
      <c r="B20" s="14" t="str">
        <f>+[1]缶コーヒー!A6</f>
        <v>アメリカンブルーNOMO缶</v>
      </c>
      <c r="C20" s="14">
        <f>+表８．３!N20</f>
        <v>3.0714285714285694</v>
      </c>
      <c r="D20" s="14">
        <f>+表８．３!O20</f>
        <v>-17.642857142857139</v>
      </c>
      <c r="E20" s="14">
        <f>+表８．３!P20</f>
        <v>-7.1428571428571388</v>
      </c>
      <c r="F20" s="14">
        <f>+表８．３!Q20</f>
        <v>32</v>
      </c>
      <c r="G20" s="14">
        <f>+表８．３!R20</f>
        <v>-1.9992518936774279</v>
      </c>
      <c r="H20" s="14">
        <f>+表８．３!S20</f>
        <v>-2.8575970105869266</v>
      </c>
      <c r="I20" s="14">
        <f>+表８．３!T20</f>
        <v>13.575180474437611</v>
      </c>
      <c r="J20" s="14">
        <f t="shared" si="0"/>
        <v>8.7183315701732553</v>
      </c>
    </row>
    <row r="21" spans="1:19">
      <c r="A21" s="14">
        <v>6</v>
      </c>
      <c r="B21" s="14" t="str">
        <f>+[1]缶コーヒー!A7</f>
        <v>J.O,スペシャルブレンド</v>
      </c>
      <c r="C21" s="14">
        <f>+表８．３!N21</f>
        <v>-0.9285714285714306</v>
      </c>
      <c r="D21" s="14">
        <f>+表８．３!O21</f>
        <v>11.357142857142861</v>
      </c>
      <c r="E21" s="14">
        <f>+表８．３!P21</f>
        <v>-7.1428571428571388</v>
      </c>
      <c r="F21" s="14">
        <f>+表８．３!Q21</f>
        <v>-6</v>
      </c>
      <c r="G21" s="14">
        <f>+表８．３!R21</f>
        <v>1.2869678181972115</v>
      </c>
      <c r="H21" s="14">
        <f>+表８．３!S21</f>
        <v>-2.8575970105869266</v>
      </c>
      <c r="I21" s="14">
        <f>+表８．３!T21</f>
        <v>-2.5453463389570521</v>
      </c>
      <c r="J21" s="14">
        <f t="shared" si="0"/>
        <v>-4.1159755313467672</v>
      </c>
    </row>
    <row r="22" spans="1:19">
      <c r="A22" s="14">
        <v>7</v>
      </c>
      <c r="B22" s="14" t="str">
        <f>+[1]缶コーヒー!A8</f>
        <v>サンタマルタ</v>
      </c>
      <c r="C22" s="14">
        <f>+表８．３!N22</f>
        <v>-0.9285714285714306</v>
      </c>
      <c r="D22" s="14">
        <f>+表８．３!O22</f>
        <v>-14.642857142857139</v>
      </c>
      <c r="E22" s="14">
        <f>+表８．３!P22</f>
        <v>0.8571428571428612</v>
      </c>
      <c r="F22" s="14">
        <f>+表８．３!Q22</f>
        <v>-10</v>
      </c>
      <c r="G22" s="14">
        <f>+表８．３!R22</f>
        <v>-1.6592981303800516</v>
      </c>
      <c r="H22" s="14">
        <f>+表８．３!S22</f>
        <v>0.34291164127043305</v>
      </c>
      <c r="I22" s="14">
        <f>+表８．３!T22</f>
        <v>-4.2422438982617532</v>
      </c>
      <c r="J22" s="14">
        <f t="shared" si="0"/>
        <v>-5.5586303873713714</v>
      </c>
    </row>
    <row r="23" spans="1:19">
      <c r="A23" s="14">
        <v>8</v>
      </c>
      <c r="B23" s="14" t="str">
        <f>+[1]缶コーヒー!A9</f>
        <v>UCC缶コーヒーオリジナル</v>
      </c>
      <c r="C23" s="14">
        <f>+表８．３!N23</f>
        <v>-4.9285714285714306</v>
      </c>
      <c r="D23" s="14">
        <f>+表８．３!O23</f>
        <v>26.357142857142861</v>
      </c>
      <c r="E23" s="14">
        <f>+表８．３!P23</f>
        <v>-11.142857142857139</v>
      </c>
      <c r="F23" s="14">
        <f>+表８．３!Q23</f>
        <v>-13</v>
      </c>
      <c r="G23" s="14">
        <f>+表８．３!R23</f>
        <v>2.9867366346840942</v>
      </c>
      <c r="H23" s="14">
        <f>+表８．３!S23</f>
        <v>-4.4578513365156063</v>
      </c>
      <c r="I23" s="14">
        <f>+表８．３!T23</f>
        <v>-5.5149170677402797</v>
      </c>
      <c r="J23" s="14">
        <f t="shared" si="0"/>
        <v>-6.9860317695717917</v>
      </c>
    </row>
    <row r="24" spans="1:19">
      <c r="A24" s="14">
        <v>9</v>
      </c>
      <c r="B24" s="14" t="str">
        <f>+[1]缶コーヒー!A10</f>
        <v>アサヒカフェオ缶280</v>
      </c>
      <c r="C24" s="14">
        <f>+表８．３!N24</f>
        <v>-7.9285714285714306</v>
      </c>
      <c r="D24" s="14">
        <f>+表８．３!O24</f>
        <v>-81.642857142857139</v>
      </c>
      <c r="E24" s="14">
        <f>+表８．３!P24</f>
        <v>37.857142857142861</v>
      </c>
      <c r="F24" s="14">
        <f>+表８．３!Q24</f>
        <v>-21</v>
      </c>
      <c r="G24" s="14">
        <f>+表８．３!R24</f>
        <v>-9.2515988440214603</v>
      </c>
      <c r="H24" s="14">
        <f>+表８．３!S24</f>
        <v>15.145264156110722</v>
      </c>
      <c r="I24" s="14">
        <f>+表８．３!T24</f>
        <v>-8.9087121863496819</v>
      </c>
      <c r="J24" s="14">
        <f t="shared" si="0"/>
        <v>-3.0150468742604204</v>
      </c>
    </row>
    <row r="25" spans="1:19">
      <c r="A25" s="14">
        <v>10</v>
      </c>
      <c r="B25" s="14" t="str">
        <f>+[1]缶コーヒー!A11</f>
        <v>ポッカコーヒー</v>
      </c>
      <c r="C25" s="14">
        <f>+表８．３!N25</f>
        <v>-7.9285714285714306</v>
      </c>
      <c r="D25" s="14">
        <f>+表８．３!O25</f>
        <v>53.357142857142861</v>
      </c>
      <c r="E25" s="14">
        <f>+表８．３!P25</f>
        <v>-14.142857142857139</v>
      </c>
      <c r="F25" s="14">
        <f>+表８．３!Q25</f>
        <v>-2</v>
      </c>
      <c r="G25" s="14">
        <f>+表８．３!R25</f>
        <v>6.0463205043604829</v>
      </c>
      <c r="H25" s="14">
        <f>+表８．３!S25</f>
        <v>-5.6580420809621161</v>
      </c>
      <c r="I25" s="14">
        <f>+表８．３!T25</f>
        <v>-0.84844877965235066</v>
      </c>
      <c r="J25" s="14">
        <f t="shared" si="0"/>
        <v>-0.46017035625398395</v>
      </c>
    </row>
    <row r="26" spans="1:19">
      <c r="A26" s="14">
        <v>11</v>
      </c>
      <c r="B26" s="14" t="str">
        <f>+[1]缶コーヒー!A12</f>
        <v>UCCスーパーオリジナル</v>
      </c>
      <c r="C26" s="14">
        <f>+表８．３!N26</f>
        <v>-11.928571428571431</v>
      </c>
      <c r="D26" s="14">
        <f>+表８．３!O26</f>
        <v>-6.6428571428571388</v>
      </c>
      <c r="E26" s="14">
        <f>+表８．３!P26</f>
        <v>0.8571428571428612</v>
      </c>
      <c r="F26" s="14">
        <f>+表８．３!Q26</f>
        <v>-13</v>
      </c>
      <c r="G26" s="14">
        <f>+表８．３!R26</f>
        <v>-0.75275476158704746</v>
      </c>
      <c r="H26" s="14">
        <f>+表８．３!S26</f>
        <v>0.34291164127043305</v>
      </c>
      <c r="I26" s="14">
        <f>+表８．３!T26</f>
        <v>-5.5149170677402797</v>
      </c>
      <c r="J26" s="14">
        <f t="shared" si="0"/>
        <v>-5.9247601880568936</v>
      </c>
    </row>
    <row r="27" spans="1:19">
      <c r="A27" s="14">
        <v>12</v>
      </c>
      <c r="B27" s="14" t="str">
        <f>+[1]缶コーヒー!A13</f>
        <v>UCCブラック無糖</v>
      </c>
      <c r="C27" s="14">
        <f>+表８．３!N27</f>
        <v>-11.928571428571431</v>
      </c>
      <c r="D27" s="14">
        <f>+表８．３!O27</f>
        <v>-3.6428571428571388</v>
      </c>
      <c r="E27" s="14">
        <f>+表８．３!P27</f>
        <v>-11.142857142857139</v>
      </c>
      <c r="F27" s="14">
        <f>+表８．３!Q27</f>
        <v>-17</v>
      </c>
      <c r="G27" s="14">
        <f>+表８．３!R27</f>
        <v>-0.41280099828967098</v>
      </c>
      <c r="H27" s="14">
        <f>+表８．３!S27</f>
        <v>-4.4578513365156063</v>
      </c>
      <c r="I27" s="14">
        <f>+表８．３!T27</f>
        <v>-7.2118146270449808</v>
      </c>
      <c r="J27" s="14">
        <f t="shared" si="0"/>
        <v>-12.082466961850258</v>
      </c>
    </row>
    <row r="28" spans="1:19">
      <c r="A28" s="14">
        <v>13</v>
      </c>
      <c r="B28" s="14" t="str">
        <f>+[1]缶コーヒー!A14</f>
        <v>ジョージア　ゾット</v>
      </c>
      <c r="C28" s="14">
        <f>+表８．３!N28</f>
        <v>-19.928571428571431</v>
      </c>
      <c r="D28" s="14">
        <f>+表８．３!O28</f>
        <v>-47.642857142857139</v>
      </c>
      <c r="E28" s="14">
        <f>+表８．３!P28</f>
        <v>-22.142857142857139</v>
      </c>
      <c r="F28" s="14">
        <f>+表８．３!Q28</f>
        <v>-10</v>
      </c>
      <c r="G28" s="14">
        <f>+表８．３!R28</f>
        <v>-5.3987895266511927</v>
      </c>
      <c r="H28" s="14">
        <f>+表８．３!S28</f>
        <v>-8.8585507328194755</v>
      </c>
      <c r="I28" s="14">
        <f>+表８．３!T28</f>
        <v>-4.2422438982617532</v>
      </c>
      <c r="J28" s="14">
        <f t="shared" si="0"/>
        <v>-18.499584157732421</v>
      </c>
    </row>
    <row r="29" spans="1:19">
      <c r="A29" s="14">
        <v>14</v>
      </c>
      <c r="B29" s="14" t="str">
        <f>+[1]缶コーヒー!A15</f>
        <v>モンテアルバン</v>
      </c>
      <c r="C29" s="14">
        <f>+表８．３!N29</f>
        <v>-19.928571428571431</v>
      </c>
      <c r="D29" s="14">
        <f>+表８．３!O29</f>
        <v>-70.642857142857139</v>
      </c>
      <c r="E29" s="14">
        <f>+表８．３!P29</f>
        <v>-25.142857142857139</v>
      </c>
      <c r="F29" s="14">
        <f>+表８．３!Q29</f>
        <v>-17</v>
      </c>
      <c r="G29" s="14">
        <f>+表８．３!R29</f>
        <v>-8.0051017119310792</v>
      </c>
      <c r="H29" s="14">
        <f>+表８．３!S29</f>
        <v>-10.058741477265986</v>
      </c>
      <c r="I29" s="14">
        <f>+表８．３!T29</f>
        <v>-7.2118146270449808</v>
      </c>
      <c r="J29" s="14">
        <f t="shared" si="0"/>
        <v>-25.275657816242045</v>
      </c>
    </row>
    <row r="30" spans="1:19">
      <c r="C30" s="14">
        <f>+表８．３!N30</f>
        <v>56.928571428571431</v>
      </c>
      <c r="D30" s="14">
        <f>+表８．３!O30</f>
        <v>197.64285714285714</v>
      </c>
      <c r="E30" s="14">
        <f>+表８．３!P30</f>
        <v>119.14285714285714</v>
      </c>
      <c r="F30" s="14">
        <f>+表８．３!Q30</f>
        <v>32</v>
      </c>
      <c r="G30" s="14">
        <f>+表８．３!R30</f>
        <v>22.396477691520019</v>
      </c>
      <c r="H30" s="14">
        <f>+表８．３!S30</f>
        <v>47.664718136589961</v>
      </c>
      <c r="I30" s="14">
        <f>+表８．３!T30</f>
        <v>13.575180474437611</v>
      </c>
    </row>
    <row r="31" spans="1:19">
      <c r="I31" s="23"/>
    </row>
    <row r="32" spans="1:19">
      <c r="I32" s="23"/>
    </row>
  </sheetData>
  <phoneticPr fontId="2"/>
  <pageMargins left="0.75" right="0.75" top="1" bottom="1" header="0.51200000000000001" footer="0.51200000000000001"/>
  <pageSetup paperSize="9" scale="76" orientation="portrait" r:id="rId1"/>
  <headerFooter alignWithMargins="0"/>
  <rowBreaks count="1" manualBreakCount="1">
    <brk id="14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workbookViewId="0">
      <selection activeCell="D5" sqref="D5"/>
    </sheetView>
  </sheetViews>
  <sheetFormatPr defaultRowHeight="13.5"/>
  <sheetData>
    <row r="1" spans="1:5" ht="40.5">
      <c r="A1" s="45"/>
      <c r="B1" s="45" t="s">
        <v>81</v>
      </c>
      <c r="C1" s="45" t="s">
        <v>82</v>
      </c>
      <c r="D1" s="46" t="s">
        <v>83</v>
      </c>
      <c r="E1" s="46" t="s">
        <v>84</v>
      </c>
    </row>
    <row r="2" spans="1:5">
      <c r="A2" s="46" t="s">
        <v>85</v>
      </c>
      <c r="B2" s="46">
        <v>1.22</v>
      </c>
      <c r="C2" s="46">
        <v>27.1</v>
      </c>
      <c r="D2" s="46">
        <v>0.12123287462751078</v>
      </c>
      <c r="E2" s="46">
        <v>9.16</v>
      </c>
    </row>
    <row r="3" spans="1:5">
      <c r="A3" s="46" t="s">
        <v>86</v>
      </c>
      <c r="B3" s="46">
        <v>1.44</v>
      </c>
      <c r="C3" s="46">
        <v>26.7</v>
      </c>
      <c r="D3" s="46">
        <v>8.4752503329551615E-2</v>
      </c>
      <c r="E3" s="46">
        <v>9.15</v>
      </c>
    </row>
    <row r="4" spans="1:5">
      <c r="A4" s="46" t="s">
        <v>87</v>
      </c>
      <c r="B4" s="46">
        <v>1.5</v>
      </c>
      <c r="C4" s="46">
        <v>26.6</v>
      </c>
      <c r="D4" s="46">
        <v>9.5837654527325664E-2</v>
      </c>
      <c r="E4" s="46">
        <v>9.4</v>
      </c>
    </row>
    <row r="5" spans="1:5">
      <c r="A5" s="46" t="s">
        <v>88</v>
      </c>
      <c r="B5" s="46">
        <v>1.31</v>
      </c>
      <c r="C5" s="46">
        <v>26.9</v>
      </c>
      <c r="D5" s="46">
        <v>0.11077207582061951</v>
      </c>
      <c r="E5" s="46">
        <v>9.59</v>
      </c>
    </row>
    <row r="6" spans="1:5">
      <c r="A6" s="46" t="s">
        <v>89</v>
      </c>
      <c r="B6" s="46">
        <v>1.37</v>
      </c>
      <c r="C6" s="46">
        <v>26.7</v>
      </c>
      <c r="D6" s="46">
        <v>8.8849410010089044E-2</v>
      </c>
      <c r="E6" s="46">
        <v>8.9599999999999991</v>
      </c>
    </row>
    <row r="7" spans="1:5">
      <c r="A7" s="46" t="s">
        <v>90</v>
      </c>
      <c r="B7" s="46">
        <v>1.54</v>
      </c>
      <c r="C7" s="46">
        <v>26.8</v>
      </c>
      <c r="D7" s="46">
        <v>8.9800113450640554E-2</v>
      </c>
      <c r="E7" s="46">
        <v>8.93</v>
      </c>
    </row>
    <row r="8" spans="1:5">
      <c r="A8" s="46" t="s">
        <v>91</v>
      </c>
      <c r="B8" s="46">
        <v>1.57</v>
      </c>
      <c r="C8" s="46">
        <v>26.4</v>
      </c>
      <c r="D8" s="46">
        <v>9.9061487986149929E-2</v>
      </c>
      <c r="E8" s="46">
        <v>8.85</v>
      </c>
    </row>
    <row r="9" spans="1:5">
      <c r="A9" s="46" t="s">
        <v>92</v>
      </c>
      <c r="B9" s="46">
        <v>1.38</v>
      </c>
      <c r="C9" s="46">
        <v>27</v>
      </c>
      <c r="D9" s="46">
        <v>0.10602759622367465</v>
      </c>
      <c r="E9" s="46">
        <v>9.57</v>
      </c>
    </row>
    <row r="10" spans="1:5">
      <c r="A10" s="46" t="s">
        <v>93</v>
      </c>
      <c r="B10" s="46">
        <v>1.4</v>
      </c>
      <c r="C10" s="46">
        <v>27</v>
      </c>
      <c r="D10" s="46">
        <v>9.8263148640629461E-2</v>
      </c>
      <c r="E10" s="46">
        <v>9.67</v>
      </c>
    </row>
    <row r="11" spans="1:5">
      <c r="A11" s="46" t="s">
        <v>94</v>
      </c>
      <c r="B11" s="46">
        <v>1.41</v>
      </c>
      <c r="C11" s="46">
        <v>27.1</v>
      </c>
      <c r="D11" s="46">
        <v>0.11166182349836505</v>
      </c>
      <c r="E11" s="46">
        <v>9.58</v>
      </c>
    </row>
    <row r="12" spans="1:5">
      <c r="A12" s="46" t="s">
        <v>95</v>
      </c>
      <c r="B12" s="46">
        <v>1.23</v>
      </c>
      <c r="C12" s="46">
        <v>27.5</v>
      </c>
      <c r="D12" s="46">
        <v>0.11730787384900355</v>
      </c>
      <c r="E12" s="46">
        <v>9.9500000000000011</v>
      </c>
    </row>
    <row r="13" spans="1:5">
      <c r="A13" s="46" t="s">
        <v>96</v>
      </c>
      <c r="B13" s="46">
        <v>1.24</v>
      </c>
      <c r="C13" s="46">
        <v>27.5</v>
      </c>
      <c r="D13" s="46">
        <v>0.11154906911249365</v>
      </c>
      <c r="E13" s="46">
        <v>10.02</v>
      </c>
    </row>
    <row r="14" spans="1:5">
      <c r="A14" s="46" t="s">
        <v>97</v>
      </c>
      <c r="B14" s="46">
        <v>1.02</v>
      </c>
      <c r="C14" s="46">
        <v>28.4</v>
      </c>
      <c r="D14" s="46">
        <v>0.10798441777103346</v>
      </c>
      <c r="E14" s="46">
        <v>10.469999999999999</v>
      </c>
    </row>
    <row r="15" spans="1:5">
      <c r="A15" s="46" t="s">
        <v>98</v>
      </c>
      <c r="B15" s="46">
        <v>1.22</v>
      </c>
      <c r="C15" s="46">
        <v>28</v>
      </c>
      <c r="D15" s="46">
        <v>0.1178354369394785</v>
      </c>
      <c r="E15" s="46">
        <v>10.49</v>
      </c>
    </row>
    <row r="16" spans="1:5">
      <c r="A16" s="46" t="s">
        <v>99</v>
      </c>
      <c r="B16" s="46">
        <v>1.38</v>
      </c>
      <c r="C16" s="46">
        <v>27.1</v>
      </c>
      <c r="D16" s="46">
        <v>9.6457468487203102E-2</v>
      </c>
      <c r="E16" s="46">
        <v>8.9700000000000006</v>
      </c>
    </row>
    <row r="17" spans="1:5">
      <c r="A17" s="46" t="s">
        <v>100</v>
      </c>
      <c r="B17" s="46">
        <v>1.41</v>
      </c>
      <c r="C17" s="46">
        <v>27</v>
      </c>
      <c r="D17" s="46">
        <v>8.8795389354379556E-2</v>
      </c>
      <c r="E17" s="46">
        <v>9.02</v>
      </c>
    </row>
    <row r="18" spans="1:5">
      <c r="A18" s="46" t="s">
        <v>101</v>
      </c>
      <c r="B18" s="46">
        <v>1.37</v>
      </c>
      <c r="C18" s="46">
        <v>27</v>
      </c>
      <c r="D18" s="46">
        <v>8.7460409782561768E-2</v>
      </c>
      <c r="E18" s="46">
        <v>9.6199999999999992</v>
      </c>
    </row>
    <row r="19" spans="1:5">
      <c r="A19" s="46" t="s">
        <v>102</v>
      </c>
      <c r="B19" s="46">
        <v>1.51</v>
      </c>
      <c r="C19" s="46">
        <v>26.9</v>
      </c>
      <c r="D19" s="46">
        <v>9.8299465897231264E-2</v>
      </c>
      <c r="E19" s="46">
        <v>9</v>
      </c>
    </row>
    <row r="20" spans="1:5">
      <c r="A20" s="46" t="s">
        <v>103</v>
      </c>
      <c r="B20" s="46">
        <v>1.39</v>
      </c>
      <c r="C20" s="46">
        <v>27.4</v>
      </c>
      <c r="D20" s="46">
        <v>0.10773594490855723</v>
      </c>
      <c r="E20" s="46">
        <v>9.24</v>
      </c>
    </row>
    <row r="21" spans="1:5">
      <c r="A21" s="46" t="s">
        <v>104</v>
      </c>
      <c r="B21" s="46">
        <v>1.47</v>
      </c>
      <c r="C21" s="46">
        <v>27.4</v>
      </c>
      <c r="D21" s="46">
        <v>9.5966628425972145E-2</v>
      </c>
      <c r="E21" s="46">
        <v>9.06</v>
      </c>
    </row>
    <row r="22" spans="1:5">
      <c r="A22" s="46" t="s">
        <v>105</v>
      </c>
      <c r="B22" s="46">
        <v>1.38</v>
      </c>
      <c r="C22" s="46">
        <v>26.9</v>
      </c>
      <c r="D22" s="46">
        <v>9.105465013106899E-2</v>
      </c>
      <c r="E22" s="46">
        <v>10.190000000000001</v>
      </c>
    </row>
    <row r="23" spans="1:5">
      <c r="A23" s="46" t="s">
        <v>106</v>
      </c>
      <c r="B23" s="46">
        <v>1.41</v>
      </c>
      <c r="C23" s="46">
        <v>27.2</v>
      </c>
      <c r="D23" s="46">
        <v>9.4186418644696637E-2</v>
      </c>
      <c r="E23" s="46">
        <v>9.5399999999999991</v>
      </c>
    </row>
    <row r="24" spans="1:5">
      <c r="A24" s="46" t="s">
        <v>107</v>
      </c>
      <c r="B24" s="46">
        <v>1.34</v>
      </c>
      <c r="C24" s="46">
        <v>27.2</v>
      </c>
      <c r="D24" s="46">
        <v>0.10023042489175901</v>
      </c>
      <c r="E24" s="46">
        <v>10.24</v>
      </c>
    </row>
    <row r="25" spans="1:5">
      <c r="A25" s="46" t="s">
        <v>108</v>
      </c>
      <c r="B25" s="46">
        <v>1.4</v>
      </c>
      <c r="C25" s="46">
        <v>26.9</v>
      </c>
      <c r="D25" s="46">
        <v>0.10406458523132987</v>
      </c>
      <c r="E25" s="46">
        <v>9.5399999999999991</v>
      </c>
    </row>
    <row r="26" spans="1:5">
      <c r="A26" s="46" t="s">
        <v>109</v>
      </c>
      <c r="B26" s="46">
        <v>1.44</v>
      </c>
      <c r="C26" s="46">
        <v>27</v>
      </c>
      <c r="D26" s="46">
        <v>0.11787956814383159</v>
      </c>
      <c r="E26" s="46">
        <v>9.76</v>
      </c>
    </row>
    <row r="27" spans="1:5">
      <c r="A27" s="46" t="s">
        <v>110</v>
      </c>
      <c r="B27" s="46">
        <v>1.17</v>
      </c>
      <c r="C27" s="46">
        <v>27.6</v>
      </c>
      <c r="D27" s="46">
        <v>0.11845208513474305</v>
      </c>
      <c r="E27" s="46">
        <v>9.620000000000001</v>
      </c>
    </row>
    <row r="28" spans="1:5">
      <c r="A28" s="46" t="s">
        <v>111</v>
      </c>
      <c r="B28" s="46">
        <v>1.22</v>
      </c>
      <c r="C28" s="46">
        <v>27.6</v>
      </c>
      <c r="D28" s="46">
        <v>9.2593716170689733E-2</v>
      </c>
      <c r="E28" s="46">
        <v>10.32</v>
      </c>
    </row>
    <row r="29" spans="1:5">
      <c r="A29" s="46" t="s">
        <v>112</v>
      </c>
      <c r="B29" s="46">
        <v>1.29</v>
      </c>
      <c r="C29" s="46">
        <v>27.4</v>
      </c>
      <c r="D29" s="46">
        <v>0.10475188332358483</v>
      </c>
      <c r="E29" s="46">
        <v>10.24</v>
      </c>
    </row>
    <row r="30" spans="1:5">
      <c r="A30" s="46" t="s">
        <v>113</v>
      </c>
      <c r="B30" s="46">
        <v>1.21</v>
      </c>
      <c r="C30" s="46">
        <v>27.3</v>
      </c>
      <c r="D30" s="46">
        <v>9.67854636927135E-2</v>
      </c>
      <c r="E30" s="46">
        <v>9.94</v>
      </c>
    </row>
    <row r="31" spans="1:5">
      <c r="A31" s="46" t="s">
        <v>114</v>
      </c>
      <c r="B31" s="46">
        <v>1.35</v>
      </c>
      <c r="C31" s="46">
        <v>26.9</v>
      </c>
      <c r="D31" s="46">
        <v>0.10568230362346273</v>
      </c>
      <c r="E31" s="46">
        <v>9.59</v>
      </c>
    </row>
    <row r="32" spans="1:5">
      <c r="A32" s="46" t="s">
        <v>115</v>
      </c>
      <c r="B32" s="46">
        <v>1.51</v>
      </c>
      <c r="C32" s="46">
        <v>26.8</v>
      </c>
      <c r="D32" s="46">
        <v>9.9583602335106186E-2</v>
      </c>
      <c r="E32" s="46">
        <v>8.99</v>
      </c>
    </row>
    <row r="33" spans="1:5">
      <c r="A33" s="46" t="s">
        <v>116</v>
      </c>
      <c r="B33" s="46">
        <v>1.52</v>
      </c>
      <c r="C33" s="46">
        <v>26.9</v>
      </c>
      <c r="D33" s="46">
        <v>0.10245761836657413</v>
      </c>
      <c r="E33" s="46">
        <v>8.84</v>
      </c>
    </row>
    <row r="34" spans="1:5">
      <c r="A34" s="46" t="s">
        <v>117</v>
      </c>
      <c r="B34" s="46">
        <v>1.44</v>
      </c>
      <c r="C34" s="46">
        <v>26.8</v>
      </c>
      <c r="D34" s="46">
        <v>9.6984155118858398E-2</v>
      </c>
      <c r="E34" s="46">
        <v>9.58</v>
      </c>
    </row>
    <row r="35" spans="1:5">
      <c r="A35" s="46" t="s">
        <v>118</v>
      </c>
      <c r="B35" s="46">
        <v>1.34</v>
      </c>
      <c r="C35" s="46">
        <v>27.1</v>
      </c>
      <c r="D35" s="46">
        <v>9.9833668399398751E-2</v>
      </c>
      <c r="E35" s="46">
        <v>10.18</v>
      </c>
    </row>
    <row r="36" spans="1:5">
      <c r="A36" s="46" t="s">
        <v>119</v>
      </c>
      <c r="B36" s="46">
        <v>1.41</v>
      </c>
      <c r="C36" s="46">
        <v>26.8</v>
      </c>
      <c r="D36" s="46">
        <v>9.2443974562288755E-2</v>
      </c>
      <c r="E36" s="46">
        <v>9.3699999999999992</v>
      </c>
    </row>
    <row r="37" spans="1:5">
      <c r="A37" s="46" t="s">
        <v>120</v>
      </c>
      <c r="B37" s="46">
        <v>1.36</v>
      </c>
      <c r="C37" s="46">
        <v>26.6</v>
      </c>
      <c r="D37" s="46">
        <v>9.4095282018689691E-2</v>
      </c>
      <c r="E37" s="46">
        <v>9</v>
      </c>
    </row>
    <row r="38" spans="1:5">
      <c r="A38" s="46" t="s">
        <v>121</v>
      </c>
      <c r="B38" s="46">
        <v>1.46</v>
      </c>
      <c r="C38" s="46">
        <v>26.7</v>
      </c>
      <c r="D38" s="46">
        <v>9.7286918824925211E-2</v>
      </c>
      <c r="E38" s="46">
        <v>9</v>
      </c>
    </row>
    <row r="39" spans="1:5">
      <c r="A39" s="46" t="s">
        <v>122</v>
      </c>
      <c r="B39" s="46">
        <v>1.35</v>
      </c>
      <c r="C39" s="46">
        <v>26.9</v>
      </c>
      <c r="D39" s="46">
        <v>0.10745473876155195</v>
      </c>
      <c r="E39" s="46">
        <v>8.7899999999999991</v>
      </c>
    </row>
    <row r="40" spans="1:5">
      <c r="A40" s="46" t="s">
        <v>123</v>
      </c>
      <c r="B40" s="46">
        <v>1.38</v>
      </c>
      <c r="C40" s="46">
        <v>27.1</v>
      </c>
      <c r="D40" s="46">
        <v>9.3117488763965792E-2</v>
      </c>
      <c r="E40" s="46">
        <v>8.73</v>
      </c>
    </row>
    <row r="41" spans="1:5">
      <c r="A41" s="46" t="s">
        <v>124</v>
      </c>
      <c r="B41" s="46">
        <v>1.29</v>
      </c>
      <c r="C41" s="46">
        <v>27.4</v>
      </c>
      <c r="D41" s="46">
        <v>0.10665563533809613</v>
      </c>
      <c r="E41" s="46">
        <v>9.6100000000000012</v>
      </c>
    </row>
    <row r="42" spans="1:5">
      <c r="A42" s="46" t="s">
        <v>125</v>
      </c>
      <c r="B42" s="46">
        <v>1.56</v>
      </c>
      <c r="C42" s="46">
        <v>26.9</v>
      </c>
      <c r="D42" s="46">
        <v>0.10213262623515547</v>
      </c>
      <c r="E42" s="46">
        <v>8.94</v>
      </c>
    </row>
    <row r="43" spans="1:5">
      <c r="A43" s="46" t="s">
        <v>126</v>
      </c>
      <c r="B43" s="46">
        <v>1.48</v>
      </c>
      <c r="C43" s="46">
        <v>27.1</v>
      </c>
      <c r="D43" s="46">
        <v>8.8873684553481255E-2</v>
      </c>
      <c r="E43" s="46">
        <v>9.42</v>
      </c>
    </row>
    <row r="44" spans="1:5">
      <c r="A44" s="46" t="s">
        <v>127</v>
      </c>
      <c r="B44" s="46">
        <v>1.5</v>
      </c>
      <c r="C44" s="46">
        <v>26.9</v>
      </c>
      <c r="D44" s="46">
        <v>8.6143267754332703E-2</v>
      </c>
      <c r="E44" s="46">
        <v>9.06</v>
      </c>
    </row>
    <row r="45" spans="1:5">
      <c r="A45" s="46" t="s">
        <v>128</v>
      </c>
      <c r="B45" s="46">
        <v>1.42</v>
      </c>
      <c r="C45" s="46">
        <v>27.1</v>
      </c>
      <c r="D45" s="46">
        <v>8.6515873137414046E-2</v>
      </c>
      <c r="E45" s="46">
        <v>9</v>
      </c>
    </row>
    <row r="46" spans="1:5">
      <c r="A46" s="46" t="s">
        <v>129</v>
      </c>
      <c r="B46" s="46">
        <v>1.56</v>
      </c>
      <c r="C46" s="46">
        <v>26.9</v>
      </c>
      <c r="D46" s="46">
        <v>9.9473567373862301E-2</v>
      </c>
      <c r="E46" s="46">
        <v>8.7900000000000009</v>
      </c>
    </row>
    <row r="47" spans="1:5">
      <c r="A47" s="46" t="s">
        <v>130</v>
      </c>
      <c r="B47" s="46">
        <v>1.52</v>
      </c>
      <c r="C47" s="46">
        <v>27</v>
      </c>
      <c r="D47" s="46">
        <v>8.8855998086353305E-2</v>
      </c>
      <c r="E47" s="46">
        <v>8.9499999999999993</v>
      </c>
    </row>
    <row r="48" spans="1:5">
      <c r="A48" s="46" t="s">
        <v>131</v>
      </c>
      <c r="B48" s="46">
        <v>1.76</v>
      </c>
      <c r="C48" s="46">
        <v>27</v>
      </c>
      <c r="D48" s="46">
        <v>8.0580628878529653E-2</v>
      </c>
      <c r="E48" s="46">
        <v>8.92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D12" sqref="D12"/>
    </sheetView>
  </sheetViews>
  <sheetFormatPr defaultRowHeight="13.5"/>
  <cols>
    <col min="1" max="1" width="28.25" bestFit="1" customWidth="1"/>
    <col min="4" max="4" width="11" bestFit="1" customWidth="1"/>
  </cols>
  <sheetData>
    <row r="1" spans="1:5">
      <c r="A1" s="1" t="s">
        <v>44</v>
      </c>
      <c r="B1" s="1"/>
      <c r="C1" s="24"/>
      <c r="D1" s="24"/>
      <c r="E1" s="25"/>
    </row>
    <row r="2" spans="1:5" ht="14.25" thickBot="1">
      <c r="A2" s="2" t="s">
        <v>43</v>
      </c>
      <c r="B2" t="s">
        <v>39</v>
      </c>
      <c r="C2" s="29" t="s">
        <v>40</v>
      </c>
      <c r="D2" s="3" t="s">
        <v>41</v>
      </c>
      <c r="E2" s="25"/>
    </row>
    <row r="3" spans="1:5" ht="14.25" thickTop="1">
      <c r="A3" s="4" t="s">
        <v>25</v>
      </c>
      <c r="B3" s="5">
        <v>288</v>
      </c>
      <c r="C3" s="5">
        <f>B3-B$17</f>
        <v>90.357142857142861</v>
      </c>
      <c r="D3" s="5">
        <f>+C3*表８．１!$B$10</f>
        <v>10.239083585028126</v>
      </c>
      <c r="E3" s="25"/>
    </row>
    <row r="4" spans="1:5">
      <c r="A4" s="6" t="s">
        <v>26</v>
      </c>
      <c r="B4" s="7">
        <v>209</v>
      </c>
      <c r="C4" s="7">
        <f t="shared" ref="C4:C16" si="0">B4-B$17</f>
        <v>11.357142857142861</v>
      </c>
      <c r="D4" s="7">
        <f>+C4*表８．１!$B$10</f>
        <v>1.2869678181972115</v>
      </c>
      <c r="E4" s="25"/>
    </row>
    <row r="5" spans="1:5">
      <c r="A5" s="6" t="s">
        <v>27</v>
      </c>
      <c r="B5" s="7">
        <v>277</v>
      </c>
      <c r="C5" s="7">
        <f t="shared" si="0"/>
        <v>79.357142857142861</v>
      </c>
      <c r="D5" s="7">
        <f>+C5*表８．１!$B$10</f>
        <v>8.9925864529377453</v>
      </c>
      <c r="E5" s="25"/>
    </row>
    <row r="6" spans="1:5">
      <c r="A6" s="6" t="s">
        <v>28</v>
      </c>
      <c r="B6" s="7">
        <v>168</v>
      </c>
      <c r="C6" s="7">
        <f t="shared" si="0"/>
        <v>-29.642857142857139</v>
      </c>
      <c r="D6" s="7">
        <f>+C6*表８．１!$B$10</f>
        <v>-3.3590669468669341</v>
      </c>
      <c r="E6" s="25"/>
    </row>
    <row r="7" spans="1:5">
      <c r="A7" s="6" t="s">
        <v>29</v>
      </c>
      <c r="B7" s="7">
        <v>180</v>
      </c>
      <c r="C7" s="7">
        <f t="shared" si="0"/>
        <v>-17.642857142857139</v>
      </c>
      <c r="D7" s="7">
        <f>+C7*表８．１!$B$10</f>
        <v>-1.9992518936774279</v>
      </c>
      <c r="E7" s="25"/>
    </row>
    <row r="8" spans="1:5">
      <c r="A8" s="6" t="s">
        <v>30</v>
      </c>
      <c r="B8" s="7">
        <v>209</v>
      </c>
      <c r="C8" s="7">
        <f t="shared" si="0"/>
        <v>11.357142857142861</v>
      </c>
      <c r="D8" s="7">
        <f>+C8*表８．１!$B$10</f>
        <v>1.2869678181972115</v>
      </c>
      <c r="E8" s="25"/>
    </row>
    <row r="9" spans="1:5">
      <c r="A9" s="6" t="s">
        <v>31</v>
      </c>
      <c r="B9" s="7">
        <v>183</v>
      </c>
      <c r="C9" s="7">
        <f t="shared" si="0"/>
        <v>-14.642857142857139</v>
      </c>
      <c r="D9" s="7">
        <f>+C9*表８．１!$B$10</f>
        <v>-1.6592981303800516</v>
      </c>
      <c r="E9" s="25"/>
    </row>
    <row r="10" spans="1:5">
      <c r="A10" s="6" t="s">
        <v>32</v>
      </c>
      <c r="B10" s="7">
        <v>224</v>
      </c>
      <c r="C10" s="7">
        <f t="shared" si="0"/>
        <v>26.357142857142861</v>
      </c>
      <c r="D10" s="7">
        <f>+C10*表８．１!$B$10</f>
        <v>2.9867366346840942</v>
      </c>
      <c r="E10" s="25"/>
    </row>
    <row r="11" spans="1:5">
      <c r="A11" s="6" t="s">
        <v>33</v>
      </c>
      <c r="B11" s="7">
        <v>116</v>
      </c>
      <c r="C11" s="7">
        <f t="shared" si="0"/>
        <v>-81.642857142857139</v>
      </c>
      <c r="D11" s="7">
        <f>+C11*表８．１!$B$10</f>
        <v>-9.2515988440214603</v>
      </c>
      <c r="E11" s="25"/>
    </row>
    <row r="12" spans="1:5">
      <c r="A12" s="6" t="s">
        <v>34</v>
      </c>
      <c r="B12" s="7">
        <v>251</v>
      </c>
      <c r="C12" s="7">
        <f t="shared" si="0"/>
        <v>53.357142857142861</v>
      </c>
      <c r="D12" s="7">
        <f>+C12*表８．１!$B$10</f>
        <v>6.0463205043604829</v>
      </c>
      <c r="E12" s="25"/>
    </row>
    <row r="13" spans="1:5">
      <c r="A13" s="6" t="s">
        <v>35</v>
      </c>
      <c r="B13" s="7">
        <v>191</v>
      </c>
      <c r="C13" s="7">
        <f t="shared" si="0"/>
        <v>-6.6428571428571388</v>
      </c>
      <c r="D13" s="7">
        <f>+C13*表８．１!$B$10</f>
        <v>-0.75275476158704746</v>
      </c>
      <c r="E13" s="25"/>
    </row>
    <row r="14" spans="1:5">
      <c r="A14" s="6" t="s">
        <v>36</v>
      </c>
      <c r="B14" s="7">
        <v>194</v>
      </c>
      <c r="C14" s="7">
        <f t="shared" si="0"/>
        <v>-3.6428571428571388</v>
      </c>
      <c r="D14" s="7">
        <f>+C14*表８．１!$B$10</f>
        <v>-0.41280099828967098</v>
      </c>
      <c r="E14" s="25"/>
    </row>
    <row r="15" spans="1:5">
      <c r="A15" s="6" t="s">
        <v>37</v>
      </c>
      <c r="B15" s="7">
        <v>150</v>
      </c>
      <c r="C15" s="7">
        <f t="shared" si="0"/>
        <v>-47.642857142857139</v>
      </c>
      <c r="D15" s="7">
        <f>+C15*表８．１!$B$10</f>
        <v>-5.3987895266511927</v>
      </c>
      <c r="E15" s="25"/>
    </row>
    <row r="16" spans="1:5">
      <c r="A16" s="8" t="s">
        <v>38</v>
      </c>
      <c r="B16" s="9">
        <v>127</v>
      </c>
      <c r="C16" s="9">
        <f t="shared" si="0"/>
        <v>-70.642857142857139</v>
      </c>
      <c r="D16" s="9">
        <f>+C16*表８．１!$B$10</f>
        <v>-8.0051017119310792</v>
      </c>
      <c r="E16" s="25"/>
    </row>
    <row r="17" spans="1:4">
      <c r="A17" s="26" t="s">
        <v>42</v>
      </c>
      <c r="B17" s="27">
        <f>AVERAGE(B3:B16)</f>
        <v>197.64285714285714</v>
      </c>
      <c r="C17" s="28"/>
      <c r="D17" s="28"/>
    </row>
  </sheetData>
  <phoneticPr fontId="2"/>
  <pageMargins left="0.7" right="0.7" top="0.75" bottom="0.75" header="0.3" footer="0.3"/>
  <pageSetup paperSize="9" orientation="portrait" horizontalDpi="4294967292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workbookViewId="0">
      <selection activeCell="P30" sqref="P30"/>
    </sheetView>
  </sheetViews>
  <sheetFormatPr defaultRowHeight="13.5"/>
  <cols>
    <col min="1" max="1" width="3.5" bestFit="1" customWidth="1"/>
    <col min="2" max="2" width="28.25" bestFit="1" customWidth="1"/>
  </cols>
  <sheetData>
    <row r="1" spans="1:21">
      <c r="A1" s="31"/>
      <c r="B1" s="1"/>
      <c r="C1" s="47" t="s">
        <v>45</v>
      </c>
      <c r="D1" s="47"/>
      <c r="E1" s="47"/>
      <c r="F1" s="48"/>
      <c r="G1" s="49" t="s">
        <v>46</v>
      </c>
      <c r="H1" s="47"/>
      <c r="I1" s="47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4.25" thickBot="1">
      <c r="A2" s="2"/>
      <c r="B2" s="2"/>
      <c r="C2" s="2" t="s">
        <v>1</v>
      </c>
      <c r="D2" s="2" t="s">
        <v>2</v>
      </c>
      <c r="E2" s="3" t="s">
        <v>47</v>
      </c>
      <c r="F2" s="32" t="s">
        <v>0</v>
      </c>
      <c r="G2" s="14" t="s">
        <v>1</v>
      </c>
      <c r="H2" s="14" t="s">
        <v>2</v>
      </c>
      <c r="I2" s="14" t="s">
        <v>80</v>
      </c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1:21" ht="14.25" thickTop="1">
      <c r="A3" s="4">
        <v>1</v>
      </c>
      <c r="B3" s="11" t="s">
        <v>3</v>
      </c>
      <c r="C3" s="5">
        <f t="shared" ref="C3:E16" si="0">+O16</f>
        <v>90.357142857142861</v>
      </c>
      <c r="D3" s="5">
        <f t="shared" si="0"/>
        <v>11.857142857142861</v>
      </c>
      <c r="E3" s="5">
        <f t="shared" si="0"/>
        <v>50</v>
      </c>
      <c r="F3" s="33">
        <f t="shared" ref="F3:F16" si="1">+N16</f>
        <v>37.071428571428569</v>
      </c>
      <c r="G3" s="5">
        <f t="shared" ref="G3:I16" si="2">+R16</f>
        <v>10.239083585028126</v>
      </c>
      <c r="H3" s="5">
        <f t="shared" si="2"/>
        <v>4.7436110375743024</v>
      </c>
      <c r="I3" s="5">
        <f t="shared" si="2"/>
        <v>21.211219491308768</v>
      </c>
      <c r="L3" s="19" t="s">
        <v>16</v>
      </c>
      <c r="M3" s="19"/>
      <c r="N3" s="14"/>
      <c r="O3" s="14"/>
      <c r="P3" s="14"/>
      <c r="Q3" s="14"/>
      <c r="R3" s="14"/>
      <c r="S3" s="10"/>
      <c r="T3" s="10"/>
      <c r="U3" s="10"/>
    </row>
    <row r="4" spans="1:21">
      <c r="A4" s="6">
        <v>2</v>
      </c>
      <c r="B4" s="12" t="s">
        <v>4</v>
      </c>
      <c r="C4" s="7">
        <f t="shared" si="0"/>
        <v>11.357142857142861</v>
      </c>
      <c r="D4" s="7">
        <f t="shared" si="0"/>
        <v>33.857142857142861</v>
      </c>
      <c r="E4" s="7">
        <f t="shared" si="0"/>
        <v>24</v>
      </c>
      <c r="F4" s="34">
        <f t="shared" si="1"/>
        <v>29.071428571428569</v>
      </c>
      <c r="G4" s="7">
        <f t="shared" si="2"/>
        <v>1.2869678181972115</v>
      </c>
      <c r="H4" s="7">
        <f t="shared" si="2"/>
        <v>13.545009830182043</v>
      </c>
      <c r="I4" s="7">
        <f t="shared" si="2"/>
        <v>10.181385355828208</v>
      </c>
      <c r="L4" s="15" t="s">
        <v>17</v>
      </c>
      <c r="M4" s="15">
        <v>0.9316510977202227</v>
      </c>
      <c r="N4" s="14"/>
      <c r="O4" s="14"/>
      <c r="P4" s="14"/>
      <c r="Q4" s="14"/>
      <c r="R4" s="14"/>
      <c r="S4" s="10"/>
      <c r="T4" s="10"/>
      <c r="U4" s="10"/>
    </row>
    <row r="5" spans="1:21">
      <c r="A5" s="6">
        <v>3</v>
      </c>
      <c r="B5" s="12" t="s">
        <v>143</v>
      </c>
      <c r="C5" s="7">
        <f t="shared" si="0"/>
        <v>79.357142857142861</v>
      </c>
      <c r="D5" s="7">
        <f t="shared" si="0"/>
        <v>0.8571428571428612</v>
      </c>
      <c r="E5" s="7">
        <f t="shared" si="0"/>
        <v>-2</v>
      </c>
      <c r="F5" s="34">
        <f t="shared" si="1"/>
        <v>10.071428571428569</v>
      </c>
      <c r="G5" s="7">
        <f t="shared" si="2"/>
        <v>8.9925864529377453</v>
      </c>
      <c r="H5" s="7">
        <f t="shared" si="2"/>
        <v>0.34291164127043305</v>
      </c>
      <c r="I5" s="7">
        <f t="shared" si="2"/>
        <v>-0.84844877965235066</v>
      </c>
      <c r="L5" s="15" t="s">
        <v>18</v>
      </c>
      <c r="M5" s="15">
        <v>0.91114642703628945</v>
      </c>
      <c r="N5" s="14"/>
      <c r="O5" s="14"/>
      <c r="P5" s="14"/>
      <c r="Q5" s="14"/>
      <c r="R5" s="14"/>
      <c r="S5" s="10"/>
      <c r="T5" s="10"/>
      <c r="U5" s="10"/>
    </row>
    <row r="6" spans="1:21" ht="14.25" thickBot="1">
      <c r="A6" s="6">
        <v>4</v>
      </c>
      <c r="B6" s="12" t="s">
        <v>142</v>
      </c>
      <c r="C6" s="7">
        <f t="shared" si="0"/>
        <v>-29.642857142857139</v>
      </c>
      <c r="D6" s="7">
        <f t="shared" si="0"/>
        <v>11.857142857142861</v>
      </c>
      <c r="E6" s="7">
        <f t="shared" si="0"/>
        <v>5</v>
      </c>
      <c r="F6" s="34">
        <f t="shared" si="1"/>
        <v>7.0714285714285694</v>
      </c>
      <c r="G6" s="7">
        <f t="shared" si="2"/>
        <v>-3.3590669468669341</v>
      </c>
      <c r="H6" s="7">
        <f t="shared" si="2"/>
        <v>4.7436110375743024</v>
      </c>
      <c r="I6" s="7">
        <f t="shared" si="2"/>
        <v>2.1211219491308766</v>
      </c>
      <c r="L6" s="17" t="s">
        <v>20</v>
      </c>
      <c r="M6" s="17">
        <v>14</v>
      </c>
      <c r="N6" s="14"/>
      <c r="O6" s="14"/>
      <c r="P6" s="14"/>
      <c r="Q6" s="14"/>
      <c r="R6" s="14"/>
      <c r="S6" s="14"/>
      <c r="T6" s="14"/>
      <c r="U6" s="14"/>
    </row>
    <row r="7" spans="1:21" ht="14.25" thickBot="1">
      <c r="A7" s="6">
        <v>5</v>
      </c>
      <c r="B7" s="12" t="s">
        <v>5</v>
      </c>
      <c r="C7" s="7">
        <f t="shared" si="0"/>
        <v>-17.642857142857139</v>
      </c>
      <c r="D7" s="7">
        <f t="shared" si="0"/>
        <v>-7.1428571428571388</v>
      </c>
      <c r="E7" s="7">
        <f t="shared" si="0"/>
        <v>32</v>
      </c>
      <c r="F7" s="34">
        <f t="shared" si="1"/>
        <v>3.0714285714285694</v>
      </c>
      <c r="G7" s="7">
        <f t="shared" si="2"/>
        <v>-1.9992518936774279</v>
      </c>
      <c r="H7" s="7">
        <f t="shared" si="2"/>
        <v>-2.8575970105869266</v>
      </c>
      <c r="I7" s="7">
        <f t="shared" si="2"/>
        <v>13.575180474437611</v>
      </c>
      <c r="L7" s="14"/>
      <c r="M7" s="14"/>
      <c r="N7" s="14"/>
      <c r="O7" s="14"/>
      <c r="P7" s="14"/>
      <c r="Q7" s="14"/>
      <c r="R7" s="14"/>
      <c r="S7" s="14"/>
      <c r="T7" s="14"/>
      <c r="U7" s="14"/>
    </row>
    <row r="8" spans="1:21">
      <c r="A8" s="6">
        <v>6</v>
      </c>
      <c r="B8" s="12" t="s">
        <v>6</v>
      </c>
      <c r="C8" s="7">
        <f t="shared" si="0"/>
        <v>11.357142857142861</v>
      </c>
      <c r="D8" s="7">
        <f t="shared" si="0"/>
        <v>-7.1428571428571388</v>
      </c>
      <c r="E8" s="7">
        <f t="shared" si="0"/>
        <v>-6</v>
      </c>
      <c r="F8" s="34">
        <f t="shared" si="1"/>
        <v>-0.9285714285714306</v>
      </c>
      <c r="G8" s="7">
        <f t="shared" si="2"/>
        <v>1.2869678181972115</v>
      </c>
      <c r="H8" s="7">
        <f t="shared" si="2"/>
        <v>-2.8575970105869266</v>
      </c>
      <c r="I8" s="7">
        <f t="shared" si="2"/>
        <v>-2.5453463389570521</v>
      </c>
      <c r="L8" s="20"/>
      <c r="M8" s="20" t="s">
        <v>21</v>
      </c>
      <c r="N8" s="20" t="s">
        <v>19</v>
      </c>
      <c r="O8" s="20" t="s">
        <v>22</v>
      </c>
      <c r="P8" s="20" t="s">
        <v>23</v>
      </c>
      <c r="Q8" s="21"/>
      <c r="R8" s="21"/>
      <c r="S8" s="21"/>
      <c r="T8" s="21"/>
      <c r="U8" s="14"/>
    </row>
    <row r="9" spans="1:21">
      <c r="A9" s="6">
        <v>7</v>
      </c>
      <c r="B9" s="12" t="s">
        <v>7</v>
      </c>
      <c r="C9" s="7">
        <f t="shared" si="0"/>
        <v>-14.642857142857139</v>
      </c>
      <c r="D9" s="7">
        <f t="shared" si="0"/>
        <v>0.8571428571428612</v>
      </c>
      <c r="E9" s="7">
        <f t="shared" si="0"/>
        <v>-10</v>
      </c>
      <c r="F9" s="34">
        <f t="shared" si="1"/>
        <v>-0.9285714285714306</v>
      </c>
      <c r="G9" s="7">
        <f t="shared" si="2"/>
        <v>-1.6592981303800516</v>
      </c>
      <c r="H9" s="7">
        <f t="shared" si="2"/>
        <v>0.34291164127043305</v>
      </c>
      <c r="I9" s="7">
        <f t="shared" si="2"/>
        <v>-4.2422438982617532</v>
      </c>
      <c r="L9" s="15" t="s">
        <v>24</v>
      </c>
      <c r="M9" s="16">
        <v>-26.707804873976162</v>
      </c>
      <c r="N9" s="16">
        <v>11.131599088379494</v>
      </c>
      <c r="O9" s="16">
        <v>-2.3992783662014014</v>
      </c>
      <c r="P9" s="16">
        <v>3.7361684330492112E-2</v>
      </c>
      <c r="Q9" s="21"/>
      <c r="R9" s="21"/>
      <c r="S9" s="21"/>
      <c r="T9" s="21"/>
      <c r="U9" s="14"/>
    </row>
    <row r="10" spans="1:21">
      <c r="A10" s="6">
        <v>8</v>
      </c>
      <c r="B10" s="12" t="s">
        <v>8</v>
      </c>
      <c r="C10" s="7">
        <f t="shared" si="0"/>
        <v>26.357142857142861</v>
      </c>
      <c r="D10" s="7">
        <f t="shared" si="0"/>
        <v>-11.142857142857139</v>
      </c>
      <c r="E10" s="7">
        <f t="shared" si="0"/>
        <v>-13</v>
      </c>
      <c r="F10" s="34">
        <f t="shared" si="1"/>
        <v>-4.9285714285714306</v>
      </c>
      <c r="G10" s="7">
        <f t="shared" si="2"/>
        <v>2.9867366346840942</v>
      </c>
      <c r="H10" s="7">
        <f t="shared" si="2"/>
        <v>-4.4578513365156063</v>
      </c>
      <c r="I10" s="7">
        <f t="shared" si="2"/>
        <v>-5.5149170677402797</v>
      </c>
      <c r="L10" s="15" t="s">
        <v>1</v>
      </c>
      <c r="M10" s="16">
        <v>0.1133179210991255</v>
      </c>
      <c r="N10" s="16">
        <v>3.2059041555198967E-2</v>
      </c>
      <c r="O10" s="16">
        <v>3.5346634085743247</v>
      </c>
      <c r="P10" s="16">
        <v>5.4046195816867372E-3</v>
      </c>
      <c r="Q10" s="21"/>
      <c r="R10" s="21"/>
      <c r="S10" s="21"/>
      <c r="T10" s="21"/>
      <c r="U10" s="14"/>
    </row>
    <row r="11" spans="1:21">
      <c r="A11" s="6">
        <v>9</v>
      </c>
      <c r="B11" s="12" t="s">
        <v>9</v>
      </c>
      <c r="C11" s="7">
        <f t="shared" si="0"/>
        <v>-81.642857142857139</v>
      </c>
      <c r="D11" s="7">
        <f t="shared" si="0"/>
        <v>37.857142857142861</v>
      </c>
      <c r="E11" s="7">
        <f t="shared" si="0"/>
        <v>-21</v>
      </c>
      <c r="F11" s="34">
        <f t="shared" si="1"/>
        <v>-7.9285714285714306</v>
      </c>
      <c r="G11" s="7">
        <f t="shared" si="2"/>
        <v>-9.2515988440214603</v>
      </c>
      <c r="H11" s="7">
        <f t="shared" si="2"/>
        <v>15.145264156110722</v>
      </c>
      <c r="I11" s="7">
        <f t="shared" si="2"/>
        <v>-8.9087121863496819</v>
      </c>
      <c r="L11" s="15" t="s">
        <v>2</v>
      </c>
      <c r="M11" s="16">
        <v>0.40006358148216997</v>
      </c>
      <c r="N11" s="16">
        <v>7.8429987786463248E-2</v>
      </c>
      <c r="O11" s="16">
        <v>5.1009007239858271</v>
      </c>
      <c r="P11" s="16">
        <v>4.634172478001247E-4</v>
      </c>
      <c r="Q11" s="21"/>
      <c r="R11" s="21"/>
      <c r="S11" s="21"/>
      <c r="T11" s="21"/>
      <c r="U11" s="14"/>
    </row>
    <row r="12" spans="1:21" ht="14.25" thickBot="1">
      <c r="A12" s="6">
        <v>10</v>
      </c>
      <c r="B12" s="12" t="s">
        <v>10</v>
      </c>
      <c r="C12" s="7">
        <f t="shared" si="0"/>
        <v>53.357142857142861</v>
      </c>
      <c r="D12" s="7">
        <f t="shared" si="0"/>
        <v>-14.142857142857139</v>
      </c>
      <c r="E12" s="7">
        <f t="shared" si="0"/>
        <v>-2</v>
      </c>
      <c r="F12" s="34">
        <f t="shared" si="1"/>
        <v>-7.9285714285714306</v>
      </c>
      <c r="G12" s="7">
        <f t="shared" si="2"/>
        <v>6.0463205043604829</v>
      </c>
      <c r="H12" s="7">
        <f t="shared" si="2"/>
        <v>-5.6580420809621161</v>
      </c>
      <c r="I12" s="7">
        <f t="shared" si="2"/>
        <v>-0.84844877965235066</v>
      </c>
      <c r="L12" s="17" t="s">
        <v>15</v>
      </c>
      <c r="M12" s="18">
        <v>0.42422438982617533</v>
      </c>
      <c r="N12" s="18">
        <v>8.1185124337870992E-2</v>
      </c>
      <c r="O12" s="18">
        <v>5.2253955793756717</v>
      </c>
      <c r="P12" s="18">
        <v>3.8685254161819759E-4</v>
      </c>
      <c r="Q12" s="21"/>
      <c r="R12" s="21"/>
      <c r="S12" s="21"/>
      <c r="T12" s="21"/>
      <c r="U12" s="14"/>
    </row>
    <row r="13" spans="1:21">
      <c r="A13" s="6">
        <v>11</v>
      </c>
      <c r="B13" s="12" t="s">
        <v>11</v>
      </c>
      <c r="C13" s="7">
        <f t="shared" si="0"/>
        <v>-6.6428571428571388</v>
      </c>
      <c r="D13" s="7">
        <f t="shared" si="0"/>
        <v>0.8571428571428612</v>
      </c>
      <c r="E13" s="7">
        <f t="shared" si="0"/>
        <v>-13</v>
      </c>
      <c r="F13" s="34">
        <f t="shared" si="1"/>
        <v>-11.928571428571431</v>
      </c>
      <c r="G13" s="7">
        <f t="shared" si="2"/>
        <v>-0.75275476158704746</v>
      </c>
      <c r="H13" s="7">
        <f t="shared" si="2"/>
        <v>0.34291164127043305</v>
      </c>
      <c r="I13" s="7">
        <f t="shared" si="2"/>
        <v>-5.5149170677402797</v>
      </c>
      <c r="L13" s="14"/>
      <c r="M13" s="14"/>
      <c r="N13" s="14"/>
      <c r="O13" s="14"/>
      <c r="P13" s="14"/>
      <c r="Q13" s="14"/>
      <c r="R13" s="14"/>
      <c r="S13" s="14"/>
      <c r="T13" s="14"/>
      <c r="U13" s="14"/>
    </row>
    <row r="14" spans="1:21">
      <c r="A14" s="6">
        <v>12</v>
      </c>
      <c r="B14" s="12" t="s">
        <v>12</v>
      </c>
      <c r="C14" s="7">
        <f t="shared" si="0"/>
        <v>-3.6428571428571388</v>
      </c>
      <c r="D14" s="7">
        <f t="shared" si="0"/>
        <v>-11.142857142857139</v>
      </c>
      <c r="E14" s="7">
        <f t="shared" si="0"/>
        <v>-17</v>
      </c>
      <c r="F14" s="34">
        <f t="shared" si="1"/>
        <v>-11.928571428571431</v>
      </c>
      <c r="G14" s="7">
        <f t="shared" si="2"/>
        <v>-0.41280099828967098</v>
      </c>
      <c r="H14" s="7">
        <f t="shared" si="2"/>
        <v>-4.4578513365156063</v>
      </c>
      <c r="I14" s="7">
        <f t="shared" si="2"/>
        <v>-7.2118146270449808</v>
      </c>
      <c r="L14" s="14"/>
      <c r="M14" s="14"/>
      <c r="N14" s="14"/>
      <c r="O14" s="14"/>
      <c r="P14" s="14"/>
      <c r="Q14" s="14"/>
      <c r="R14" s="14"/>
      <c r="S14" s="14"/>
      <c r="T14" s="14"/>
      <c r="U14" s="14"/>
    </row>
    <row r="15" spans="1:21">
      <c r="A15" s="6">
        <v>13</v>
      </c>
      <c r="B15" s="12" t="s">
        <v>13</v>
      </c>
      <c r="C15" s="7">
        <f t="shared" si="0"/>
        <v>-47.642857142857139</v>
      </c>
      <c r="D15" s="7">
        <f t="shared" si="0"/>
        <v>-22.142857142857139</v>
      </c>
      <c r="E15" s="7">
        <f t="shared" si="0"/>
        <v>-10</v>
      </c>
      <c r="F15" s="34">
        <f t="shared" si="1"/>
        <v>-19.928571428571431</v>
      </c>
      <c r="G15" s="7">
        <f t="shared" si="2"/>
        <v>-5.3987895266511927</v>
      </c>
      <c r="H15" s="7">
        <f t="shared" si="2"/>
        <v>-8.8585507328194755</v>
      </c>
      <c r="I15" s="7">
        <f t="shared" si="2"/>
        <v>-4.2422438982617532</v>
      </c>
      <c r="L15" s="14"/>
      <c r="M15" s="14"/>
      <c r="N15" s="22" t="s">
        <v>0</v>
      </c>
      <c r="O15" s="14" t="s">
        <v>1</v>
      </c>
      <c r="P15" s="14" t="s">
        <v>2</v>
      </c>
      <c r="Q15" s="14" t="s">
        <v>15</v>
      </c>
      <c r="R15" s="14" t="s">
        <v>1</v>
      </c>
      <c r="S15" s="14" t="s">
        <v>2</v>
      </c>
      <c r="T15" s="14" t="s">
        <v>15</v>
      </c>
      <c r="U15" s="14"/>
    </row>
    <row r="16" spans="1:21">
      <c r="A16" s="8">
        <v>14</v>
      </c>
      <c r="B16" s="13" t="s">
        <v>14</v>
      </c>
      <c r="C16" s="9">
        <f t="shared" si="0"/>
        <v>-70.642857142857139</v>
      </c>
      <c r="D16" s="9">
        <f t="shared" si="0"/>
        <v>-25.142857142857139</v>
      </c>
      <c r="E16" s="9">
        <f t="shared" si="0"/>
        <v>-17</v>
      </c>
      <c r="F16" s="35">
        <f t="shared" si="1"/>
        <v>-19.928571428571431</v>
      </c>
      <c r="G16" s="9">
        <f t="shared" si="2"/>
        <v>-8.0051017119310792</v>
      </c>
      <c r="H16" s="9">
        <f t="shared" si="2"/>
        <v>-10.058741477265986</v>
      </c>
      <c r="I16" s="9">
        <f t="shared" si="2"/>
        <v>-7.2118146270449808</v>
      </c>
      <c r="L16" s="14">
        <v>1</v>
      </c>
      <c r="M16" s="14" t="str">
        <f>+[1]缶コーヒー!A2</f>
        <v>BOSS</v>
      </c>
      <c r="N16" s="14">
        <f>+表８．１!O2-表８．３!N$30</f>
        <v>37.071428571428569</v>
      </c>
      <c r="O16" s="14">
        <f>+表８．１!P2-表８．３!O$30</f>
        <v>90.357142857142861</v>
      </c>
      <c r="P16" s="14">
        <f>+表８．１!Q2-表８．３!P$30</f>
        <v>11.857142857142861</v>
      </c>
      <c r="Q16" s="14">
        <f>+表８．１!R2-表８．３!Q$30</f>
        <v>50</v>
      </c>
      <c r="R16" s="14">
        <f>+O16*M$10</f>
        <v>10.239083585028126</v>
      </c>
      <c r="S16" s="14">
        <f t="shared" ref="S16:S30" si="3">+P16*M$11</f>
        <v>4.7436110375743024</v>
      </c>
      <c r="T16" s="23">
        <f t="shared" ref="T16:T30" si="4">+M$12*Q16</f>
        <v>21.211219491308768</v>
      </c>
      <c r="U16" s="14">
        <f t="shared" ref="U16:U29" si="5">+SUM(R16:T16)</f>
        <v>36.193914113911198</v>
      </c>
    </row>
    <row r="17" spans="12:21">
      <c r="L17" s="14">
        <v>2</v>
      </c>
      <c r="M17" s="14" t="str">
        <f>+[1]缶コーヒー!A3</f>
        <v>ジョージア　エメラルドマウンテン</v>
      </c>
      <c r="N17" s="14">
        <f>+表８．１!O3-表８．３!N$30</f>
        <v>29.071428571428569</v>
      </c>
      <c r="O17" s="14">
        <f>+表８．１!P3-表８．３!O$30</f>
        <v>11.357142857142861</v>
      </c>
      <c r="P17" s="14">
        <f>+表８．１!Q3-表８．３!P$30</f>
        <v>33.857142857142861</v>
      </c>
      <c r="Q17" s="14">
        <f>+表８．１!R3-表８．３!Q$30</f>
        <v>24</v>
      </c>
      <c r="R17" s="14">
        <f t="shared" ref="R16:R30" si="6">+O17*M$10</f>
        <v>1.2869678181972115</v>
      </c>
      <c r="S17" s="14">
        <f t="shared" si="3"/>
        <v>13.545009830182043</v>
      </c>
      <c r="T17" s="23">
        <f t="shared" si="4"/>
        <v>10.181385355828208</v>
      </c>
      <c r="U17" s="14">
        <f t="shared" si="5"/>
        <v>25.013363004207463</v>
      </c>
    </row>
    <row r="18" spans="12:21">
      <c r="L18" s="14">
        <v>3</v>
      </c>
      <c r="M18" s="14" t="str">
        <f>+[1]缶コーヒー!A4</f>
        <v>ジョージア　コーヒーオリジナル</v>
      </c>
      <c r="N18" s="14">
        <f>+表８．１!O4-表８．３!N$30</f>
        <v>10.071428571428569</v>
      </c>
      <c r="O18" s="14">
        <f>+表８．１!P4-表８．３!O$30</f>
        <v>79.357142857142861</v>
      </c>
      <c r="P18" s="14">
        <f>+表８．１!Q4-表８．３!P$30</f>
        <v>0.8571428571428612</v>
      </c>
      <c r="Q18" s="14">
        <f>+表８．１!R4-表８．３!Q$30</f>
        <v>-2</v>
      </c>
      <c r="R18" s="14">
        <f t="shared" si="6"/>
        <v>8.9925864529377453</v>
      </c>
      <c r="S18" s="14">
        <f t="shared" si="3"/>
        <v>0.34291164127043305</v>
      </c>
      <c r="T18" s="23">
        <f t="shared" si="4"/>
        <v>-0.84844877965235066</v>
      </c>
      <c r="U18" s="14">
        <f t="shared" si="5"/>
        <v>8.4870493145558275</v>
      </c>
    </row>
    <row r="19" spans="12:21">
      <c r="L19" s="14">
        <v>4</v>
      </c>
      <c r="M19" s="14" t="str">
        <f>+[1]缶コーヒー!A5</f>
        <v>BOSSプラスワン</v>
      </c>
      <c r="N19" s="14">
        <f>+表８．１!O5-表８．３!N$30</f>
        <v>7.0714285714285694</v>
      </c>
      <c r="O19" s="14">
        <f>+表８．１!P5-表８．３!O$30</f>
        <v>-29.642857142857139</v>
      </c>
      <c r="P19" s="14">
        <f>+表８．１!Q5-表８．３!P$30</f>
        <v>11.857142857142861</v>
      </c>
      <c r="Q19" s="14">
        <f>+表８．１!R5-表８．３!Q$30</f>
        <v>5</v>
      </c>
      <c r="R19" s="14">
        <f t="shared" si="6"/>
        <v>-3.3590669468669341</v>
      </c>
      <c r="S19" s="14">
        <f t="shared" si="3"/>
        <v>4.7436110375743024</v>
      </c>
      <c r="T19" s="23">
        <f t="shared" si="4"/>
        <v>2.1211219491308766</v>
      </c>
      <c r="U19" s="14">
        <f t="shared" si="5"/>
        <v>3.5056660398382449</v>
      </c>
    </row>
    <row r="20" spans="12:21">
      <c r="L20" s="14">
        <v>5</v>
      </c>
      <c r="M20" s="14" t="str">
        <f>+[1]缶コーヒー!A6</f>
        <v>アメリカンブルーNOMO缶</v>
      </c>
      <c r="N20" s="14">
        <f>+表８．１!O6-表８．３!N$30</f>
        <v>3.0714285714285694</v>
      </c>
      <c r="O20" s="14">
        <f>+表８．１!P6-表８．３!O$30</f>
        <v>-17.642857142857139</v>
      </c>
      <c r="P20" s="14">
        <f>+表８．１!Q6-表８．３!P$30</f>
        <v>-7.1428571428571388</v>
      </c>
      <c r="Q20" s="14">
        <f>+表８．１!R6-表８．３!Q$30</f>
        <v>32</v>
      </c>
      <c r="R20" s="14">
        <f t="shared" si="6"/>
        <v>-1.9992518936774279</v>
      </c>
      <c r="S20" s="14">
        <f t="shared" si="3"/>
        <v>-2.8575970105869266</v>
      </c>
      <c r="T20" s="23">
        <f t="shared" si="4"/>
        <v>13.575180474437611</v>
      </c>
      <c r="U20" s="14">
        <f t="shared" si="5"/>
        <v>8.7183315701732553</v>
      </c>
    </row>
    <row r="21" spans="12:21">
      <c r="L21" s="14">
        <v>6</v>
      </c>
      <c r="M21" s="14" t="str">
        <f>+[1]缶コーヒー!A7</f>
        <v>J.O,スペシャルブレンド</v>
      </c>
      <c r="N21" s="14">
        <f>+表８．１!O7-表８．３!N$30</f>
        <v>-0.9285714285714306</v>
      </c>
      <c r="O21" s="14">
        <f>+表８．１!P7-表８．３!O$30</f>
        <v>11.357142857142861</v>
      </c>
      <c r="P21" s="14">
        <f>+表８．１!Q7-表８．３!P$30</f>
        <v>-7.1428571428571388</v>
      </c>
      <c r="Q21" s="14">
        <f>+表８．１!R7-表８．３!Q$30</f>
        <v>-6</v>
      </c>
      <c r="R21" s="14">
        <f t="shared" si="6"/>
        <v>1.2869678181972115</v>
      </c>
      <c r="S21" s="14">
        <f t="shared" si="3"/>
        <v>-2.8575970105869266</v>
      </c>
      <c r="T21" s="23">
        <f t="shared" si="4"/>
        <v>-2.5453463389570521</v>
      </c>
      <c r="U21" s="14">
        <f t="shared" si="5"/>
        <v>-4.1159755313467672</v>
      </c>
    </row>
    <row r="22" spans="12:21">
      <c r="L22" s="14">
        <v>7</v>
      </c>
      <c r="M22" s="14" t="str">
        <f>+[1]缶コーヒー!A8</f>
        <v>サンタマルタ</v>
      </c>
      <c r="N22" s="14">
        <f>+表８．１!O8-表８．３!N$30</f>
        <v>-0.9285714285714306</v>
      </c>
      <c r="O22" s="14">
        <f>+表８．１!P8-表８．３!O$30</f>
        <v>-14.642857142857139</v>
      </c>
      <c r="P22" s="14">
        <f>+表８．１!Q8-表８．３!P$30</f>
        <v>0.8571428571428612</v>
      </c>
      <c r="Q22" s="14">
        <f>+表８．１!R8-表８．３!Q$30</f>
        <v>-10</v>
      </c>
      <c r="R22" s="14">
        <f t="shared" si="6"/>
        <v>-1.6592981303800516</v>
      </c>
      <c r="S22" s="14">
        <f t="shared" si="3"/>
        <v>0.34291164127043305</v>
      </c>
      <c r="T22" s="23">
        <f t="shared" si="4"/>
        <v>-4.2422438982617532</v>
      </c>
      <c r="U22" s="14">
        <f t="shared" si="5"/>
        <v>-5.5586303873713714</v>
      </c>
    </row>
    <row r="23" spans="12:21">
      <c r="L23" s="14">
        <v>8</v>
      </c>
      <c r="M23" s="14" t="str">
        <f>+[1]缶コーヒー!A9</f>
        <v>UCC缶コーヒーオリジナル</v>
      </c>
      <c r="N23" s="14">
        <f>+表８．１!O9-表８．３!N$30</f>
        <v>-4.9285714285714306</v>
      </c>
      <c r="O23" s="14">
        <f>+表８．１!P9-表８．３!O$30</f>
        <v>26.357142857142861</v>
      </c>
      <c r="P23" s="14">
        <f>+表８．１!Q9-表８．３!P$30</f>
        <v>-11.142857142857139</v>
      </c>
      <c r="Q23" s="14">
        <f>+表８．１!R9-表８．３!Q$30</f>
        <v>-13</v>
      </c>
      <c r="R23" s="14">
        <f t="shared" si="6"/>
        <v>2.9867366346840942</v>
      </c>
      <c r="S23" s="14">
        <f t="shared" si="3"/>
        <v>-4.4578513365156063</v>
      </c>
      <c r="T23" s="23">
        <f t="shared" si="4"/>
        <v>-5.5149170677402797</v>
      </c>
      <c r="U23" s="14">
        <f t="shared" si="5"/>
        <v>-6.9860317695717917</v>
      </c>
    </row>
    <row r="24" spans="12:21">
      <c r="L24" s="14">
        <v>9</v>
      </c>
      <c r="M24" s="14" t="str">
        <f>+[1]缶コーヒー!A10</f>
        <v>アサヒカフェオ缶280</v>
      </c>
      <c r="N24" s="14">
        <f>+表８．１!O10-表８．３!N$30</f>
        <v>-7.9285714285714306</v>
      </c>
      <c r="O24" s="14">
        <f>+表８．１!P10-表８．３!O$30</f>
        <v>-81.642857142857139</v>
      </c>
      <c r="P24" s="14">
        <f>+表８．１!Q10-表８．３!P$30</f>
        <v>37.857142857142861</v>
      </c>
      <c r="Q24" s="14">
        <f>+表８．１!R10-表８．３!Q$30</f>
        <v>-21</v>
      </c>
      <c r="R24" s="14">
        <f t="shared" si="6"/>
        <v>-9.2515988440214603</v>
      </c>
      <c r="S24" s="14">
        <f t="shared" si="3"/>
        <v>15.145264156110722</v>
      </c>
      <c r="T24" s="23">
        <f t="shared" si="4"/>
        <v>-8.9087121863496819</v>
      </c>
      <c r="U24" s="14">
        <f t="shared" si="5"/>
        <v>-3.0150468742604204</v>
      </c>
    </row>
    <row r="25" spans="12:21">
      <c r="L25" s="14">
        <v>10</v>
      </c>
      <c r="M25" s="14" t="str">
        <f>+[1]缶コーヒー!A11</f>
        <v>ポッカコーヒー</v>
      </c>
      <c r="N25" s="14">
        <f>+表８．１!O11-表８．３!N$30</f>
        <v>-7.9285714285714306</v>
      </c>
      <c r="O25" s="14">
        <f>+表８．１!P11-表８．３!O$30</f>
        <v>53.357142857142861</v>
      </c>
      <c r="P25" s="14">
        <f>+表８．１!Q11-表８．３!P$30</f>
        <v>-14.142857142857139</v>
      </c>
      <c r="Q25" s="14">
        <f>+表８．１!R11-表８．３!Q$30</f>
        <v>-2</v>
      </c>
      <c r="R25" s="14">
        <f t="shared" si="6"/>
        <v>6.0463205043604829</v>
      </c>
      <c r="S25" s="14">
        <f t="shared" si="3"/>
        <v>-5.6580420809621161</v>
      </c>
      <c r="T25" s="23">
        <f t="shared" si="4"/>
        <v>-0.84844877965235066</v>
      </c>
      <c r="U25" s="14">
        <f t="shared" si="5"/>
        <v>-0.46017035625398395</v>
      </c>
    </row>
    <row r="26" spans="12:21">
      <c r="L26" s="14">
        <v>11</v>
      </c>
      <c r="M26" s="14" t="str">
        <f>+[1]缶コーヒー!A12</f>
        <v>UCCスーパーオリジナル</v>
      </c>
      <c r="N26" s="14">
        <f>+表８．１!O12-表８．３!N$30</f>
        <v>-11.928571428571431</v>
      </c>
      <c r="O26" s="14">
        <f>+表８．１!P12-表８．３!O$30</f>
        <v>-6.6428571428571388</v>
      </c>
      <c r="P26" s="14">
        <f>+表８．１!Q12-表８．３!P$30</f>
        <v>0.8571428571428612</v>
      </c>
      <c r="Q26" s="14">
        <f>+表８．１!R12-表８．３!Q$30</f>
        <v>-13</v>
      </c>
      <c r="R26" s="14">
        <f t="shared" si="6"/>
        <v>-0.75275476158704746</v>
      </c>
      <c r="S26" s="14">
        <f t="shared" si="3"/>
        <v>0.34291164127043305</v>
      </c>
      <c r="T26" s="23">
        <f t="shared" si="4"/>
        <v>-5.5149170677402797</v>
      </c>
      <c r="U26" s="14">
        <f t="shared" si="5"/>
        <v>-5.9247601880568936</v>
      </c>
    </row>
    <row r="27" spans="12:21">
      <c r="L27" s="14">
        <v>12</v>
      </c>
      <c r="M27" s="14" t="str">
        <f>+[1]缶コーヒー!A13</f>
        <v>UCCブラック無糖</v>
      </c>
      <c r="N27" s="14">
        <f>+表８．１!O13-表８．３!N$30</f>
        <v>-11.928571428571431</v>
      </c>
      <c r="O27" s="14">
        <f>+表８．１!P13-表８．３!O$30</f>
        <v>-3.6428571428571388</v>
      </c>
      <c r="P27" s="14">
        <f>+表８．１!Q13-表８．３!P$30</f>
        <v>-11.142857142857139</v>
      </c>
      <c r="Q27" s="14">
        <f>+表８．１!R13-表８．３!Q$30</f>
        <v>-17</v>
      </c>
      <c r="R27" s="14">
        <f t="shared" si="6"/>
        <v>-0.41280099828967098</v>
      </c>
      <c r="S27" s="14">
        <f t="shared" si="3"/>
        <v>-4.4578513365156063</v>
      </c>
      <c r="T27" s="23">
        <f t="shared" si="4"/>
        <v>-7.2118146270449808</v>
      </c>
      <c r="U27" s="14">
        <f t="shared" si="5"/>
        <v>-12.082466961850258</v>
      </c>
    </row>
    <row r="28" spans="12:21">
      <c r="L28" s="14">
        <v>13</v>
      </c>
      <c r="M28" s="14" t="str">
        <f>+[1]缶コーヒー!A14</f>
        <v>ジョージア　ゾット</v>
      </c>
      <c r="N28" s="14">
        <f>+表８．１!O14-表８．３!N$30</f>
        <v>-19.928571428571431</v>
      </c>
      <c r="O28" s="14">
        <f>+表８．１!P14-表８．３!O$30</f>
        <v>-47.642857142857139</v>
      </c>
      <c r="P28" s="14">
        <f>+表８．１!Q14-表８．３!P$30</f>
        <v>-22.142857142857139</v>
      </c>
      <c r="Q28" s="14">
        <f>+表８．１!R14-表８．３!Q$30</f>
        <v>-10</v>
      </c>
      <c r="R28" s="14">
        <f t="shared" si="6"/>
        <v>-5.3987895266511927</v>
      </c>
      <c r="S28" s="14">
        <f t="shared" si="3"/>
        <v>-8.8585507328194755</v>
      </c>
      <c r="T28" s="23">
        <f t="shared" si="4"/>
        <v>-4.2422438982617532</v>
      </c>
      <c r="U28" s="14">
        <f t="shared" si="5"/>
        <v>-18.499584157732421</v>
      </c>
    </row>
    <row r="29" spans="12:21">
      <c r="L29" s="14">
        <v>14</v>
      </c>
      <c r="M29" s="14" t="str">
        <f>+[1]缶コーヒー!A15</f>
        <v>モンテアルバン</v>
      </c>
      <c r="N29" s="14">
        <f>+表８．１!O15-表８．３!N$30</f>
        <v>-19.928571428571431</v>
      </c>
      <c r="O29" s="14">
        <f>+表８．１!P15-表８．３!O$30</f>
        <v>-70.642857142857139</v>
      </c>
      <c r="P29" s="14">
        <f>+表８．１!Q15-表８．３!P$30</f>
        <v>-25.142857142857139</v>
      </c>
      <c r="Q29" s="14">
        <f>+表８．１!R15-表８．３!Q$30</f>
        <v>-17</v>
      </c>
      <c r="R29" s="14">
        <f t="shared" si="6"/>
        <v>-8.0051017119310792</v>
      </c>
      <c r="S29" s="14">
        <f t="shared" si="3"/>
        <v>-10.058741477265986</v>
      </c>
      <c r="T29" s="23">
        <f t="shared" si="4"/>
        <v>-7.2118146270449808</v>
      </c>
      <c r="U29" s="14">
        <f t="shared" si="5"/>
        <v>-25.275657816242045</v>
      </c>
    </row>
    <row r="30" spans="12:21">
      <c r="L30" s="14"/>
      <c r="M30" s="14"/>
      <c r="N30" s="14">
        <f>+AVERAGE(表８．１!O2:O15)</f>
        <v>56.928571428571431</v>
      </c>
      <c r="O30" s="14">
        <f>+AVERAGE(表８．１!P2:P15)</f>
        <v>197.64285714285714</v>
      </c>
      <c r="P30" s="14">
        <f>+AVERAGE(表８．１!Q2:Q15)</f>
        <v>119.14285714285714</v>
      </c>
      <c r="Q30" s="14">
        <f>+AVERAGE(表８．１!R2:R15)</f>
        <v>32</v>
      </c>
      <c r="R30" s="14">
        <f t="shared" si="6"/>
        <v>22.396477691520019</v>
      </c>
      <c r="S30" s="14">
        <f t="shared" si="3"/>
        <v>47.664718136589961</v>
      </c>
      <c r="T30" s="23">
        <f t="shared" si="4"/>
        <v>13.575180474437611</v>
      </c>
      <c r="U30" s="14"/>
    </row>
    <row r="31" spans="12:21">
      <c r="L31" s="14"/>
      <c r="M31" s="14"/>
      <c r="N31" s="14"/>
      <c r="O31" s="14"/>
      <c r="P31" s="14"/>
      <c r="Q31" s="14"/>
      <c r="R31" s="14"/>
      <c r="S31" s="14"/>
      <c r="T31" s="23"/>
      <c r="U31" s="14"/>
    </row>
  </sheetData>
  <mergeCells count="2">
    <mergeCell ref="C1:F1"/>
    <mergeCell ref="G1:I1"/>
  </mergeCells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4" sqref="J14"/>
    </sheetView>
  </sheetViews>
  <sheetFormatPr defaultRowHeight="13.5"/>
  <sheetData/>
  <phoneticPr fontId="2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7"/>
  <sheetViews>
    <sheetView workbookViewId="0">
      <selection activeCell="D40" sqref="D40"/>
    </sheetView>
  </sheetViews>
  <sheetFormatPr defaultRowHeight="13.5"/>
  <cols>
    <col min="5" max="5" width="9.5" customWidth="1"/>
    <col min="9" max="9" width="11.75" customWidth="1"/>
    <col min="37" max="16384" width="9" style="30"/>
  </cols>
  <sheetData>
    <row r="1" spans="1:1">
      <c r="A1" t="s">
        <v>132</v>
      </c>
    </row>
    <row r="15" spans="1:1" ht="15" customHeight="1"/>
    <row r="16" spans="1:1" ht="15" customHeight="1"/>
    <row r="17" ht="15" customHeight="1"/>
    <row r="18" ht="15" customHeight="1"/>
    <row r="19" ht="15" customHeight="1"/>
    <row r="20" ht="15" customHeight="1"/>
    <row r="21" ht="15" customHeight="1"/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</sheetData>
  <phoneticPr fontId="2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7"/>
  <sheetViews>
    <sheetView topLeftCell="I1" workbookViewId="0">
      <selection activeCell="U27" sqref="U27"/>
    </sheetView>
  </sheetViews>
  <sheetFormatPr defaultRowHeight="13.5"/>
  <cols>
    <col min="25" max="26" width="9.125" bestFit="1" customWidth="1"/>
    <col min="27" max="27" width="9.875" bestFit="1" customWidth="1"/>
    <col min="28" max="28" width="9.125" bestFit="1" customWidth="1"/>
  </cols>
  <sheetData>
    <row r="1" spans="1:39">
      <c r="C1" t="s">
        <v>76</v>
      </c>
      <c r="D1" t="s">
        <v>62</v>
      </c>
      <c r="E1" t="s">
        <v>70</v>
      </c>
      <c r="F1" t="s">
        <v>74</v>
      </c>
      <c r="G1" t="s">
        <v>78</v>
      </c>
      <c r="H1" t="s">
        <v>64</v>
      </c>
      <c r="I1" t="s">
        <v>66</v>
      </c>
      <c r="J1" t="s">
        <v>68</v>
      </c>
      <c r="K1" t="s">
        <v>72</v>
      </c>
      <c r="M1" s="39"/>
      <c r="N1" s="39" t="s">
        <v>75</v>
      </c>
      <c r="O1" s="39" t="s">
        <v>61</v>
      </c>
      <c r="P1" s="39" t="s">
        <v>63</v>
      </c>
      <c r="Q1" s="39" t="s">
        <v>65</v>
      </c>
      <c r="R1" s="39" t="s">
        <v>67</v>
      </c>
      <c r="S1" s="39" t="s">
        <v>69</v>
      </c>
      <c r="T1" s="39" t="s">
        <v>71</v>
      </c>
      <c r="U1" s="39" t="s">
        <v>73</v>
      </c>
      <c r="V1" s="39" t="s">
        <v>77</v>
      </c>
      <c r="X1" t="s">
        <v>48</v>
      </c>
      <c r="AE1" t="s">
        <v>76</v>
      </c>
      <c r="AF1" t="s">
        <v>62</v>
      </c>
      <c r="AG1" t="s">
        <v>70</v>
      </c>
      <c r="AH1" t="s">
        <v>74</v>
      </c>
      <c r="AJ1" t="s">
        <v>76</v>
      </c>
      <c r="AK1" t="s">
        <v>62</v>
      </c>
      <c r="AL1" t="s">
        <v>70</v>
      </c>
      <c r="AM1" t="s">
        <v>74</v>
      </c>
    </row>
    <row r="2" spans="1:39" ht="14.25" thickBot="1">
      <c r="A2">
        <v>2011</v>
      </c>
      <c r="B2" t="s">
        <v>49</v>
      </c>
      <c r="C2" s="36">
        <v>0.65700000000000003</v>
      </c>
      <c r="D2" s="36">
        <v>0.26700000000000002</v>
      </c>
      <c r="E2" s="36">
        <v>90</v>
      </c>
      <c r="F2" s="36">
        <v>2.3199999999999998</v>
      </c>
      <c r="G2" s="36">
        <v>51</v>
      </c>
      <c r="H2" s="36">
        <v>1271</v>
      </c>
      <c r="I2" s="36">
        <v>216</v>
      </c>
      <c r="J2" s="36">
        <v>34</v>
      </c>
      <c r="K2" s="36">
        <v>528</v>
      </c>
      <c r="M2" s="37" t="s">
        <v>75</v>
      </c>
      <c r="N2" s="41">
        <v>1</v>
      </c>
      <c r="O2" s="41"/>
      <c r="P2" s="41"/>
      <c r="Q2" s="41"/>
      <c r="R2" s="41"/>
      <c r="S2" s="41"/>
      <c r="T2" s="41"/>
      <c r="U2" s="41"/>
      <c r="V2" s="41"/>
      <c r="AD2" t="s">
        <v>49</v>
      </c>
      <c r="AE2" s="36">
        <v>0.65700000000000003</v>
      </c>
      <c r="AF2" s="36">
        <v>0.26700000000000002</v>
      </c>
      <c r="AG2" s="36">
        <v>90</v>
      </c>
      <c r="AH2" s="36">
        <v>2.3199999999999998</v>
      </c>
      <c r="AJ2">
        <f t="shared" ref="AJ2:AM13" si="0">AE2-AE$15</f>
        <v>0.15675000000000006</v>
      </c>
      <c r="AK2">
        <f t="shared" si="0"/>
        <v>2.0416666666666666E-2</v>
      </c>
      <c r="AL2">
        <f t="shared" si="0"/>
        <v>11.75</v>
      </c>
      <c r="AM2">
        <f t="shared" si="0"/>
        <v>-0.68666666666666654</v>
      </c>
    </row>
    <row r="3" spans="1:39">
      <c r="A3">
        <v>2011</v>
      </c>
      <c r="B3" t="s">
        <v>51</v>
      </c>
      <c r="C3" s="36">
        <v>0.52600000000000002</v>
      </c>
      <c r="D3" s="36">
        <v>0.251</v>
      </c>
      <c r="E3" s="36">
        <v>86</v>
      </c>
      <c r="F3" s="36">
        <v>2.68</v>
      </c>
      <c r="G3" s="36">
        <v>77</v>
      </c>
      <c r="H3" s="36">
        <v>1189</v>
      </c>
      <c r="I3" s="36">
        <v>202</v>
      </c>
      <c r="J3" s="36">
        <v>18</v>
      </c>
      <c r="K3" s="36">
        <v>457</v>
      </c>
      <c r="M3" s="37" t="s">
        <v>61</v>
      </c>
      <c r="N3" s="41">
        <v>0.39146259787942927</v>
      </c>
      <c r="O3" s="41">
        <v>1</v>
      </c>
      <c r="P3" s="41"/>
      <c r="Q3" s="41"/>
      <c r="R3" s="41"/>
      <c r="S3" s="41"/>
      <c r="T3" s="41"/>
      <c r="U3" s="41"/>
      <c r="V3" s="41"/>
      <c r="X3" s="40" t="s">
        <v>16</v>
      </c>
      <c r="Y3" s="40"/>
      <c r="AD3" t="s">
        <v>51</v>
      </c>
      <c r="AE3" s="36">
        <v>0.52600000000000002</v>
      </c>
      <c r="AF3" s="36">
        <v>0.251</v>
      </c>
      <c r="AG3" s="36">
        <v>86</v>
      </c>
      <c r="AH3" s="36">
        <v>2.68</v>
      </c>
      <c r="AJ3">
        <f t="shared" si="0"/>
        <v>2.5750000000000051E-2</v>
      </c>
      <c r="AK3">
        <f t="shared" si="0"/>
        <v>4.4166666666666521E-3</v>
      </c>
      <c r="AL3">
        <f t="shared" si="0"/>
        <v>7.75</v>
      </c>
      <c r="AM3">
        <f t="shared" si="0"/>
        <v>-0.32666666666666622</v>
      </c>
    </row>
    <row r="4" spans="1:39">
      <c r="A4">
        <v>2011</v>
      </c>
      <c r="B4" t="s">
        <v>52</v>
      </c>
      <c r="C4" s="36">
        <v>0.504</v>
      </c>
      <c r="D4" s="36">
        <v>0.248</v>
      </c>
      <c r="E4" s="36">
        <v>76</v>
      </c>
      <c r="F4" s="36">
        <v>3.33</v>
      </c>
      <c r="G4" s="36">
        <v>78</v>
      </c>
      <c r="H4" s="36">
        <v>1172</v>
      </c>
      <c r="I4" s="36">
        <v>186</v>
      </c>
      <c r="J4" s="36">
        <v>15</v>
      </c>
      <c r="K4" s="36">
        <v>459</v>
      </c>
      <c r="M4" s="37" t="s">
        <v>63</v>
      </c>
      <c r="N4" s="41">
        <v>0.34973595758275783</v>
      </c>
      <c r="O4" s="44">
        <v>0.9893411475954148</v>
      </c>
      <c r="P4" s="41">
        <v>1</v>
      </c>
      <c r="Q4" s="41"/>
      <c r="R4" s="41"/>
      <c r="S4" s="41"/>
      <c r="T4" s="41"/>
      <c r="U4" s="41"/>
      <c r="V4" s="41"/>
      <c r="X4" s="37" t="s">
        <v>17</v>
      </c>
      <c r="Y4" s="37">
        <v>0.81433045708323937</v>
      </c>
      <c r="AD4" t="s">
        <v>52</v>
      </c>
      <c r="AE4" s="36">
        <v>0.504</v>
      </c>
      <c r="AF4" s="36">
        <v>0.248</v>
      </c>
      <c r="AG4" s="36">
        <v>76</v>
      </c>
      <c r="AH4" s="36">
        <v>3.33</v>
      </c>
      <c r="AJ4">
        <f t="shared" si="0"/>
        <v>3.7500000000000311E-3</v>
      </c>
      <c r="AK4">
        <f t="shared" si="0"/>
        <v>1.4166666666666494E-3</v>
      </c>
      <c r="AL4">
        <f t="shared" si="0"/>
        <v>-2.25</v>
      </c>
      <c r="AM4">
        <f t="shared" si="0"/>
        <v>0.32333333333333369</v>
      </c>
    </row>
    <row r="5" spans="1:39">
      <c r="A5">
        <v>2011</v>
      </c>
      <c r="B5" t="s">
        <v>50</v>
      </c>
      <c r="C5" s="36">
        <v>0.504</v>
      </c>
      <c r="D5" s="36">
        <v>0.253</v>
      </c>
      <c r="E5" s="36">
        <v>103</v>
      </c>
      <c r="F5" s="36">
        <v>3.15</v>
      </c>
      <c r="G5" s="36">
        <v>85</v>
      </c>
      <c r="H5" s="36">
        <v>1204</v>
      </c>
      <c r="I5" s="36">
        <v>191</v>
      </c>
      <c r="J5" s="36">
        <v>18</v>
      </c>
      <c r="K5" s="36">
        <v>551</v>
      </c>
      <c r="M5" s="37" t="s">
        <v>65</v>
      </c>
      <c r="N5" s="41">
        <v>0.20505878251390802</v>
      </c>
      <c r="O5" s="44">
        <v>0.83061207830882899</v>
      </c>
      <c r="P5" s="44">
        <v>0.85623100568577648</v>
      </c>
      <c r="Q5" s="41">
        <v>1</v>
      </c>
      <c r="R5" s="41"/>
      <c r="S5" s="41"/>
      <c r="T5" s="41"/>
      <c r="U5" s="41"/>
      <c r="V5" s="41"/>
      <c r="X5" s="37" t="s">
        <v>18</v>
      </c>
      <c r="Y5" s="37">
        <v>0.79692393743479306</v>
      </c>
      <c r="AD5" t="s">
        <v>50</v>
      </c>
      <c r="AE5" s="36">
        <v>0.504</v>
      </c>
      <c r="AF5" s="36">
        <v>0.253</v>
      </c>
      <c r="AG5" s="36">
        <v>103</v>
      </c>
      <c r="AH5" s="36">
        <v>3.15</v>
      </c>
      <c r="AJ5">
        <f t="shared" si="0"/>
        <v>3.7500000000000311E-3</v>
      </c>
      <c r="AK5">
        <f t="shared" si="0"/>
        <v>6.4166666666666539E-3</v>
      </c>
      <c r="AL5">
        <f t="shared" si="0"/>
        <v>24.75</v>
      </c>
      <c r="AM5">
        <f t="shared" si="0"/>
        <v>0.14333333333333353</v>
      </c>
    </row>
    <row r="6" spans="1:39" ht="14.25" thickBot="1">
      <c r="A6">
        <v>2011</v>
      </c>
      <c r="B6" t="s">
        <v>53</v>
      </c>
      <c r="C6" s="36">
        <v>0.48199999999999998</v>
      </c>
      <c r="D6" s="36">
        <v>0.245</v>
      </c>
      <c r="E6" s="36">
        <v>53</v>
      </c>
      <c r="F6" s="36">
        <v>2.85</v>
      </c>
      <c r="G6" s="36">
        <v>76</v>
      </c>
      <c r="H6" s="36">
        <v>1140</v>
      </c>
      <c r="I6" s="36">
        <v>175</v>
      </c>
      <c r="J6" s="36">
        <v>13</v>
      </c>
      <c r="K6" s="36">
        <v>408</v>
      </c>
      <c r="M6" s="37" t="s">
        <v>67</v>
      </c>
      <c r="N6" s="41">
        <v>0.27786607083076786</v>
      </c>
      <c r="O6" s="41">
        <v>0.16018785152921375</v>
      </c>
      <c r="P6" s="41">
        <v>0.1648386531294988</v>
      </c>
      <c r="Q6" s="41">
        <v>0.2801682228713876</v>
      </c>
      <c r="R6" s="41">
        <v>1</v>
      </c>
      <c r="S6" s="41"/>
      <c r="T6" s="41"/>
      <c r="U6" s="41"/>
      <c r="V6" s="41"/>
      <c r="X6" s="38" t="s">
        <v>20</v>
      </c>
      <c r="Y6" s="38">
        <v>36</v>
      </c>
      <c r="AD6" t="s">
        <v>53</v>
      </c>
      <c r="AE6" s="36">
        <v>0.48199999999999998</v>
      </c>
      <c r="AF6" s="36">
        <v>0.245</v>
      </c>
      <c r="AG6" s="36">
        <v>53</v>
      </c>
      <c r="AH6" s="36">
        <v>2.85</v>
      </c>
      <c r="AJ6">
        <f t="shared" si="0"/>
        <v>-1.8249999999999988E-2</v>
      </c>
      <c r="AK6">
        <f t="shared" si="0"/>
        <v>-1.5833333333333532E-3</v>
      </c>
      <c r="AL6">
        <f t="shared" si="0"/>
        <v>-25.25</v>
      </c>
      <c r="AM6">
        <f t="shared" si="0"/>
        <v>-0.15666666666666629</v>
      </c>
    </row>
    <row r="7" spans="1:39" ht="14.25" thickBot="1">
      <c r="A7">
        <v>2011</v>
      </c>
      <c r="B7" t="s">
        <v>54</v>
      </c>
      <c r="C7" s="36">
        <v>0.40600000000000003</v>
      </c>
      <c r="D7" s="36">
        <v>0.24099999999999999</v>
      </c>
      <c r="E7" s="36">
        <v>46</v>
      </c>
      <c r="F7" s="36">
        <v>3.4</v>
      </c>
      <c r="G7" s="36">
        <v>75</v>
      </c>
      <c r="H7" s="36">
        <v>1146</v>
      </c>
      <c r="I7" s="36">
        <v>178</v>
      </c>
      <c r="J7" s="36">
        <v>22</v>
      </c>
      <c r="K7" s="36">
        <v>415</v>
      </c>
      <c r="M7" s="37" t="s">
        <v>69</v>
      </c>
      <c r="N7" s="41">
        <v>0.32032663998348981</v>
      </c>
      <c r="O7" s="41">
        <v>0.58493286084694718</v>
      </c>
      <c r="P7" s="41">
        <v>0.65126692598067581</v>
      </c>
      <c r="Q7" s="41">
        <v>0.58871814253341037</v>
      </c>
      <c r="R7" s="41">
        <v>0.12934349416684926</v>
      </c>
      <c r="S7" s="41">
        <v>1</v>
      </c>
      <c r="T7" s="41"/>
      <c r="U7" s="41"/>
      <c r="V7" s="41"/>
      <c r="AD7" t="s">
        <v>54</v>
      </c>
      <c r="AE7" s="36">
        <v>0.40600000000000003</v>
      </c>
      <c r="AF7" s="36">
        <v>0.24099999999999999</v>
      </c>
      <c r="AG7" s="36">
        <v>46</v>
      </c>
      <c r="AH7" s="36">
        <v>3.4</v>
      </c>
      <c r="AJ7">
        <f t="shared" si="0"/>
        <v>-9.4249999999999945E-2</v>
      </c>
      <c r="AK7">
        <f t="shared" si="0"/>
        <v>-5.5833333333333568E-3</v>
      </c>
      <c r="AL7">
        <f t="shared" si="0"/>
        <v>-32.25</v>
      </c>
      <c r="AM7">
        <f t="shared" si="0"/>
        <v>0.39333333333333353</v>
      </c>
    </row>
    <row r="8" spans="1:39">
      <c r="A8">
        <v>2011</v>
      </c>
      <c r="B8" t="s">
        <v>60</v>
      </c>
      <c r="C8" s="36">
        <v>0.56000000000000005</v>
      </c>
      <c r="D8" s="36">
        <v>0.22800000000000001</v>
      </c>
      <c r="E8" s="36">
        <v>82</v>
      </c>
      <c r="F8" s="36">
        <v>2.46</v>
      </c>
      <c r="G8" s="36">
        <v>83</v>
      </c>
      <c r="H8" s="36">
        <v>1044</v>
      </c>
      <c r="I8" s="36">
        <v>171</v>
      </c>
      <c r="J8" s="36">
        <v>25</v>
      </c>
      <c r="K8" s="36">
        <v>401</v>
      </c>
      <c r="M8" s="37" t="s">
        <v>71</v>
      </c>
      <c r="N8" s="41">
        <v>0.39316155541844361</v>
      </c>
      <c r="O8" s="44">
        <v>0.87684482650296858</v>
      </c>
      <c r="P8" s="44">
        <v>0.9091061550906504</v>
      </c>
      <c r="Q8" s="44">
        <v>0.8487916130405222</v>
      </c>
      <c r="R8" s="41">
        <v>0.25168133138721671</v>
      </c>
      <c r="S8" s="44">
        <v>0.82308734904097614</v>
      </c>
      <c r="T8" s="41">
        <v>1</v>
      </c>
      <c r="U8" s="41"/>
      <c r="V8" s="41"/>
      <c r="X8" s="39"/>
      <c r="Y8" s="39" t="s">
        <v>21</v>
      </c>
      <c r="Z8" s="39" t="s">
        <v>19</v>
      </c>
      <c r="AA8" s="39" t="s">
        <v>22</v>
      </c>
      <c r="AB8" s="39" t="s">
        <v>23</v>
      </c>
      <c r="AD8" t="s">
        <v>60</v>
      </c>
      <c r="AE8" s="36">
        <v>0.56000000000000005</v>
      </c>
      <c r="AF8" s="36">
        <v>0.22800000000000001</v>
      </c>
      <c r="AG8" s="36">
        <v>82</v>
      </c>
      <c r="AH8" s="36">
        <v>2.46</v>
      </c>
      <c r="AJ8">
        <f t="shared" si="0"/>
        <v>5.9750000000000081E-2</v>
      </c>
      <c r="AK8">
        <f t="shared" si="0"/>
        <v>-1.8583333333333341E-2</v>
      </c>
      <c r="AL8">
        <f t="shared" si="0"/>
        <v>3.75</v>
      </c>
      <c r="AM8">
        <f t="shared" si="0"/>
        <v>-0.54666666666666641</v>
      </c>
    </row>
    <row r="9" spans="1:39">
      <c r="A9">
        <v>2011</v>
      </c>
      <c r="B9" t="s">
        <v>57</v>
      </c>
      <c r="C9" s="36">
        <v>0.54300000000000004</v>
      </c>
      <c r="D9" s="36">
        <v>0.24399999999999999</v>
      </c>
      <c r="E9" s="36">
        <v>85</v>
      </c>
      <c r="F9" s="36">
        <v>3.36</v>
      </c>
      <c r="G9" s="36">
        <v>56</v>
      </c>
      <c r="H9" s="36">
        <v>1132</v>
      </c>
      <c r="I9" s="36">
        <v>169</v>
      </c>
      <c r="J9" s="36">
        <v>19</v>
      </c>
      <c r="K9" s="36">
        <v>461</v>
      </c>
      <c r="M9" s="37" t="s">
        <v>73</v>
      </c>
      <c r="N9" s="41">
        <v>-0.56744227840520867</v>
      </c>
      <c r="O9" s="41">
        <v>0.36550988651313066</v>
      </c>
      <c r="P9" s="41">
        <v>0.41654302022770168</v>
      </c>
      <c r="Q9" s="41">
        <v>0.51121553062998648</v>
      </c>
      <c r="R9" s="41">
        <v>-6.556187412668997E-2</v>
      </c>
      <c r="S9" s="41">
        <v>0.37309249749416412</v>
      </c>
      <c r="T9" s="41">
        <v>0.44272256647278863</v>
      </c>
      <c r="U9" s="41">
        <v>1</v>
      </c>
      <c r="V9" s="41"/>
      <c r="X9" s="37" t="s">
        <v>24</v>
      </c>
      <c r="Y9" s="41">
        <v>6.8252857320583227E-2</v>
      </c>
      <c r="Z9" s="41">
        <v>0.12320211308749661</v>
      </c>
      <c r="AA9" s="41">
        <v>0.5539909633864063</v>
      </c>
      <c r="AB9" s="41">
        <v>0.58343597529872238</v>
      </c>
      <c r="AD9" t="s">
        <v>57</v>
      </c>
      <c r="AE9" s="36">
        <v>0.54300000000000004</v>
      </c>
      <c r="AF9" s="36">
        <v>0.24399999999999999</v>
      </c>
      <c r="AG9" s="36">
        <v>85</v>
      </c>
      <c r="AH9" s="36">
        <v>3.36</v>
      </c>
      <c r="AJ9">
        <f t="shared" si="0"/>
        <v>4.2750000000000066E-2</v>
      </c>
      <c r="AK9">
        <f t="shared" si="0"/>
        <v>-2.5833333333333541E-3</v>
      </c>
      <c r="AL9">
        <f t="shared" si="0"/>
        <v>6.75</v>
      </c>
      <c r="AM9">
        <f t="shared" si="0"/>
        <v>0.3533333333333335</v>
      </c>
    </row>
    <row r="10" spans="1:39" ht="14.25" thickBot="1">
      <c r="A10">
        <v>2011</v>
      </c>
      <c r="B10" t="s">
        <v>58</v>
      </c>
      <c r="C10" s="36">
        <v>0.53400000000000003</v>
      </c>
      <c r="D10" s="36">
        <v>0.24299999999999999</v>
      </c>
      <c r="E10" s="36">
        <v>108</v>
      </c>
      <c r="F10" s="36">
        <v>2.61</v>
      </c>
      <c r="G10" s="36">
        <v>67</v>
      </c>
      <c r="H10" s="36">
        <v>1145</v>
      </c>
      <c r="I10" s="36">
        <v>173</v>
      </c>
      <c r="J10" s="36">
        <v>14</v>
      </c>
      <c r="K10" s="36">
        <v>455</v>
      </c>
      <c r="M10" s="38" t="s">
        <v>77</v>
      </c>
      <c r="N10" s="42">
        <v>-0.21251424456373508</v>
      </c>
      <c r="O10" s="42">
        <v>-9.8675195080745709E-2</v>
      </c>
      <c r="P10" s="42">
        <v>-3.6025753660547701E-2</v>
      </c>
      <c r="Q10" s="42">
        <v>-6.6882602722267107E-2</v>
      </c>
      <c r="R10" s="42">
        <v>-2.3547812319414847E-2</v>
      </c>
      <c r="S10" s="42">
        <v>0.32433001189077471</v>
      </c>
      <c r="T10" s="42">
        <v>8.2485013712928684E-2</v>
      </c>
      <c r="U10" s="42">
        <v>0.15197824568299637</v>
      </c>
      <c r="V10" s="42">
        <v>1</v>
      </c>
      <c r="X10" s="37" t="s">
        <v>61</v>
      </c>
      <c r="Y10" s="41">
        <v>2.8104579784851533</v>
      </c>
      <c r="Z10" s="41">
        <v>0.52942757814237884</v>
      </c>
      <c r="AA10" s="41">
        <v>5.3084842847558225</v>
      </c>
      <c r="AB10" s="41">
        <v>8.0980401560462088E-6</v>
      </c>
      <c r="AD10" t="s">
        <v>58</v>
      </c>
      <c r="AE10" s="36">
        <v>0.53400000000000003</v>
      </c>
      <c r="AF10" s="36">
        <v>0.24299999999999999</v>
      </c>
      <c r="AG10" s="36">
        <v>108</v>
      </c>
      <c r="AH10" s="36">
        <v>2.61</v>
      </c>
      <c r="AJ10">
        <f t="shared" si="0"/>
        <v>3.3750000000000058E-2</v>
      </c>
      <c r="AK10">
        <f t="shared" si="0"/>
        <v>-3.583333333333355E-3</v>
      </c>
      <c r="AL10">
        <f t="shared" si="0"/>
        <v>29.75</v>
      </c>
      <c r="AM10">
        <f t="shared" si="0"/>
        <v>-0.3966666666666665</v>
      </c>
    </row>
    <row r="11" spans="1:39">
      <c r="A11">
        <v>2011</v>
      </c>
      <c r="B11" t="s">
        <v>55</v>
      </c>
      <c r="C11" s="36">
        <v>0.49299999999999999</v>
      </c>
      <c r="D11" s="36">
        <v>0.255</v>
      </c>
      <c r="E11" s="36">
        <v>80</v>
      </c>
      <c r="F11" s="36">
        <v>2.83</v>
      </c>
      <c r="G11" s="36">
        <v>74</v>
      </c>
      <c r="H11" s="36">
        <v>1206</v>
      </c>
      <c r="I11" s="36">
        <v>176</v>
      </c>
      <c r="J11" s="36">
        <v>25</v>
      </c>
      <c r="K11" s="36">
        <v>451</v>
      </c>
      <c r="X11" s="37" t="s">
        <v>69</v>
      </c>
      <c r="Y11" s="41">
        <v>7.117334969021455E-4</v>
      </c>
      <c r="Z11" s="41">
        <v>1.9362898856200363E-4</v>
      </c>
      <c r="AA11" s="41">
        <v>3.6757589975957297</v>
      </c>
      <c r="AB11" s="41">
        <v>8.6254746908611356E-4</v>
      </c>
      <c r="AD11" t="s">
        <v>55</v>
      </c>
      <c r="AE11" s="36">
        <v>0.49299999999999999</v>
      </c>
      <c r="AF11" s="36">
        <v>0.255</v>
      </c>
      <c r="AG11" s="36">
        <v>80</v>
      </c>
      <c r="AH11" s="36">
        <v>2.83</v>
      </c>
      <c r="AJ11">
        <f t="shared" si="0"/>
        <v>-7.2499999999999787E-3</v>
      </c>
      <c r="AK11">
        <f t="shared" si="0"/>
        <v>8.4166666666666556E-3</v>
      </c>
      <c r="AL11">
        <f t="shared" si="0"/>
        <v>1.75</v>
      </c>
      <c r="AM11">
        <f t="shared" si="0"/>
        <v>-0.17666666666666631</v>
      </c>
    </row>
    <row r="12" spans="1:39" ht="14.25" thickBot="1">
      <c r="A12">
        <v>2011</v>
      </c>
      <c r="B12" t="s">
        <v>56</v>
      </c>
      <c r="C12" s="36">
        <v>0.441</v>
      </c>
      <c r="D12" s="36">
        <v>0.245</v>
      </c>
      <c r="E12" s="36">
        <v>52</v>
      </c>
      <c r="F12" s="36">
        <v>3.22</v>
      </c>
      <c r="G12" s="36">
        <v>64</v>
      </c>
      <c r="H12" s="36">
        <v>1136</v>
      </c>
      <c r="I12" s="36">
        <v>177</v>
      </c>
      <c r="J12" s="36">
        <v>18</v>
      </c>
      <c r="K12" s="36">
        <v>420</v>
      </c>
      <c r="X12" s="38" t="s">
        <v>73</v>
      </c>
      <c r="Y12" s="42">
        <v>-0.10404975931014988</v>
      </c>
      <c r="Z12" s="42">
        <v>9.8426900949072065E-3</v>
      </c>
      <c r="AA12" s="42">
        <v>-10.571272518677306</v>
      </c>
      <c r="AB12" s="42">
        <v>5.7233547480286139E-12</v>
      </c>
      <c r="AD12" t="s">
        <v>56</v>
      </c>
      <c r="AE12" s="36">
        <v>0.441</v>
      </c>
      <c r="AF12" s="36">
        <v>0.245</v>
      </c>
      <c r="AG12" s="36">
        <v>52</v>
      </c>
      <c r="AH12" s="36">
        <v>3.22</v>
      </c>
      <c r="AJ12">
        <f t="shared" si="0"/>
        <v>-5.9249999999999969E-2</v>
      </c>
      <c r="AK12">
        <f t="shared" si="0"/>
        <v>-1.5833333333333532E-3</v>
      </c>
      <c r="AL12">
        <f t="shared" si="0"/>
        <v>-26.25</v>
      </c>
      <c r="AM12">
        <f t="shared" si="0"/>
        <v>0.21333333333333382</v>
      </c>
    </row>
    <row r="13" spans="1:39">
      <c r="A13">
        <v>2011</v>
      </c>
      <c r="B13" t="s">
        <v>59</v>
      </c>
      <c r="C13" s="36">
        <v>0.35299999999999998</v>
      </c>
      <c r="D13" s="36">
        <v>0.23899999999999999</v>
      </c>
      <c r="E13" s="36">
        <v>78</v>
      </c>
      <c r="F13" s="36">
        <v>3.87</v>
      </c>
      <c r="G13" s="36">
        <v>75</v>
      </c>
      <c r="H13" s="36">
        <v>1106</v>
      </c>
      <c r="I13" s="36">
        <v>173</v>
      </c>
      <c r="J13" s="36">
        <v>13</v>
      </c>
      <c r="K13" s="36">
        <v>408</v>
      </c>
      <c r="AD13" t="s">
        <v>59</v>
      </c>
      <c r="AE13" s="36">
        <v>0.35299999999999998</v>
      </c>
      <c r="AF13" s="36">
        <v>0.23899999999999999</v>
      </c>
      <c r="AG13" s="36">
        <v>78</v>
      </c>
      <c r="AH13" s="36">
        <v>3.87</v>
      </c>
      <c r="AJ13">
        <f t="shared" si="0"/>
        <v>-0.14724999999999999</v>
      </c>
      <c r="AK13">
        <f t="shared" si="0"/>
        <v>-7.5833333333333586E-3</v>
      </c>
      <c r="AL13">
        <f t="shared" si="0"/>
        <v>-0.25</v>
      </c>
      <c r="AM13">
        <f t="shared" si="0"/>
        <v>0.86333333333333373</v>
      </c>
    </row>
    <row r="14" spans="1:39">
      <c r="A14">
        <v>2010</v>
      </c>
      <c r="B14" t="s">
        <v>52</v>
      </c>
      <c r="C14" s="36">
        <v>0.49299999999999999</v>
      </c>
      <c r="D14" s="36">
        <v>0.27100000000000002</v>
      </c>
      <c r="E14" s="36">
        <v>146</v>
      </c>
      <c r="F14" s="36">
        <v>3.97</v>
      </c>
      <c r="G14" s="36">
        <v>79</v>
      </c>
      <c r="H14" s="36">
        <v>1337</v>
      </c>
      <c r="I14" s="36">
        <v>251</v>
      </c>
      <c r="J14" s="36">
        <v>27</v>
      </c>
      <c r="K14" s="36">
        <v>624</v>
      </c>
    </row>
    <row r="15" spans="1:39">
      <c r="A15">
        <v>2010</v>
      </c>
      <c r="B15" t="s">
        <v>49</v>
      </c>
      <c r="C15" s="36">
        <v>0.54700000000000004</v>
      </c>
      <c r="D15" s="36">
        <v>0.26700000000000002</v>
      </c>
      <c r="E15" s="36">
        <v>134</v>
      </c>
      <c r="F15" s="36">
        <v>3.89</v>
      </c>
      <c r="G15" s="36">
        <v>75</v>
      </c>
      <c r="H15" s="36">
        <v>1308</v>
      </c>
      <c r="I15" s="36">
        <v>222</v>
      </c>
      <c r="J15" s="36">
        <v>23</v>
      </c>
      <c r="K15" s="36">
        <v>611</v>
      </c>
      <c r="AE15">
        <f>AVERAGE(AE2:AE13)</f>
        <v>0.50024999999999997</v>
      </c>
      <c r="AF15">
        <f t="shared" ref="AF15:AH15" si="1">AVERAGE(AF2:AF13)</f>
        <v>0.24658333333333335</v>
      </c>
      <c r="AG15">
        <f t="shared" si="1"/>
        <v>78.25</v>
      </c>
      <c r="AH15">
        <f t="shared" si="1"/>
        <v>3.0066666666666664</v>
      </c>
      <c r="AJ15" t="s">
        <v>79</v>
      </c>
      <c r="AK15" t="s">
        <v>62</v>
      </c>
      <c r="AL15" t="s">
        <v>70</v>
      </c>
      <c r="AM15" t="s">
        <v>74</v>
      </c>
    </row>
    <row r="16" spans="1:39">
      <c r="A16">
        <v>2010</v>
      </c>
      <c r="B16" t="s">
        <v>57</v>
      </c>
      <c r="C16" s="36">
        <v>0.51400000000000001</v>
      </c>
      <c r="D16" s="36">
        <v>0.26800000000000002</v>
      </c>
      <c r="E16" s="36">
        <v>124</v>
      </c>
      <c r="F16" s="36">
        <v>3.85</v>
      </c>
      <c r="G16" s="36">
        <v>80</v>
      </c>
      <c r="H16" s="36">
        <v>1304</v>
      </c>
      <c r="I16" s="36">
        <v>239</v>
      </c>
      <c r="J16" s="36">
        <v>18</v>
      </c>
      <c r="K16" s="36">
        <v>597</v>
      </c>
      <c r="AJ16">
        <f t="shared" ref="AJ16:AJ27" si="2">+AJ2</f>
        <v>0.15675000000000006</v>
      </c>
      <c r="AK16">
        <f t="shared" ref="AK16:AK27" si="3">+$Y$10*AK2</f>
        <v>5.7380183727405214E-2</v>
      </c>
      <c r="AL16">
        <f t="shared" ref="AL16:AL27" si="4">+$Y$11*AL2</f>
        <v>8.3628685886002092E-3</v>
      </c>
      <c r="AM16">
        <f t="shared" ref="AM16:AM27" si="5">+$Y$12*AM2</f>
        <v>7.144750139296957E-2</v>
      </c>
    </row>
    <row r="17" spans="1:39">
      <c r="A17">
        <v>2010</v>
      </c>
      <c r="B17" t="s">
        <v>54</v>
      </c>
      <c r="C17" s="36">
        <v>0.52800000000000002</v>
      </c>
      <c r="D17" s="36">
        <v>0.27500000000000002</v>
      </c>
      <c r="E17" s="36">
        <v>126</v>
      </c>
      <c r="F17" s="36">
        <v>4.0999999999999996</v>
      </c>
      <c r="G17" s="36">
        <v>81</v>
      </c>
      <c r="H17" s="36">
        <v>1350</v>
      </c>
      <c r="I17" s="36">
        <v>244</v>
      </c>
      <c r="J17" s="36">
        <v>17</v>
      </c>
      <c r="K17" s="36">
        <v>663</v>
      </c>
      <c r="AJ17">
        <f t="shared" si="2"/>
        <v>2.5750000000000051E-2</v>
      </c>
      <c r="AK17">
        <f t="shared" si="3"/>
        <v>1.2412856071642719E-2</v>
      </c>
      <c r="AL17">
        <f t="shared" si="4"/>
        <v>5.5159346009916272E-3</v>
      </c>
      <c r="AM17">
        <f t="shared" si="5"/>
        <v>3.3989588041315584E-2</v>
      </c>
    </row>
    <row r="18" spans="1:39">
      <c r="A18">
        <v>2010</v>
      </c>
      <c r="B18" t="s">
        <v>59</v>
      </c>
      <c r="C18" s="36">
        <v>0.33600000000000002</v>
      </c>
      <c r="D18" s="36">
        <v>0.255</v>
      </c>
      <c r="E18" s="36">
        <v>117</v>
      </c>
      <c r="F18" s="36">
        <v>4.88</v>
      </c>
      <c r="G18" s="36">
        <v>78</v>
      </c>
      <c r="H18" s="36">
        <v>1234</v>
      </c>
      <c r="I18" s="36">
        <v>217</v>
      </c>
      <c r="J18" s="36">
        <v>16</v>
      </c>
      <c r="K18" s="36">
        <v>501</v>
      </c>
      <c r="AJ18">
        <f t="shared" si="2"/>
        <v>3.7500000000000311E-3</v>
      </c>
      <c r="AK18">
        <f t="shared" si="3"/>
        <v>3.9814821361872522E-3</v>
      </c>
      <c r="AL18">
        <f t="shared" si="4"/>
        <v>-1.6014003680298273E-3</v>
      </c>
      <c r="AM18">
        <f t="shared" si="5"/>
        <v>-3.3642755510281834E-2</v>
      </c>
    </row>
    <row r="19" spans="1:39">
      <c r="A19">
        <v>2010</v>
      </c>
      <c r="B19" t="s">
        <v>53</v>
      </c>
      <c r="C19" s="36">
        <v>0.44</v>
      </c>
      <c r="D19" s="36">
        <v>0.26500000000000001</v>
      </c>
      <c r="E19" s="36">
        <v>95</v>
      </c>
      <c r="F19" s="36">
        <v>3.98</v>
      </c>
      <c r="G19" s="36">
        <v>82</v>
      </c>
      <c r="H19" s="36">
        <v>1290</v>
      </c>
      <c r="I19" s="36">
        <v>233</v>
      </c>
      <c r="J19" s="36">
        <v>20</v>
      </c>
      <c r="K19" s="36">
        <v>546</v>
      </c>
      <c r="AJ19">
        <f t="shared" si="2"/>
        <v>3.7500000000000311E-3</v>
      </c>
      <c r="AK19">
        <f t="shared" si="3"/>
        <v>1.8033772028613032E-2</v>
      </c>
      <c r="AL19">
        <f t="shared" si="4"/>
        <v>1.76154040483281E-2</v>
      </c>
      <c r="AM19">
        <f t="shared" si="5"/>
        <v>-1.4913798834454838E-2</v>
      </c>
    </row>
    <row r="20" spans="1:39">
      <c r="A20">
        <v>2010</v>
      </c>
      <c r="B20" t="s">
        <v>58</v>
      </c>
      <c r="C20" s="36">
        <v>0.55200000000000005</v>
      </c>
      <c r="D20" s="36">
        <v>0.26600000000000001</v>
      </c>
      <c r="E20" s="36">
        <v>226</v>
      </c>
      <c r="F20" s="36">
        <v>3.89</v>
      </c>
      <c r="G20" s="36">
        <v>100</v>
      </c>
      <c r="H20" s="36">
        <v>1311</v>
      </c>
      <c r="I20" s="36">
        <v>224</v>
      </c>
      <c r="J20" s="36">
        <v>22</v>
      </c>
      <c r="K20" s="36">
        <v>687</v>
      </c>
      <c r="AJ20">
        <f t="shared" si="2"/>
        <v>-1.8249999999999988E-2</v>
      </c>
      <c r="AK20">
        <f t="shared" si="3"/>
        <v>-4.4498917992682151E-3</v>
      </c>
      <c r="AL20">
        <f t="shared" si="4"/>
        <v>-1.7971270796779175E-2</v>
      </c>
      <c r="AM20">
        <f t="shared" si="5"/>
        <v>1.6301128958590108E-2</v>
      </c>
    </row>
    <row r="21" spans="1:39">
      <c r="A21">
        <v>2010</v>
      </c>
      <c r="B21" t="s">
        <v>56</v>
      </c>
      <c r="C21" s="36">
        <v>0.40799999999999997</v>
      </c>
      <c r="D21" s="36">
        <v>0.26300000000000001</v>
      </c>
      <c r="E21" s="36">
        <v>104</v>
      </c>
      <c r="F21" s="36">
        <v>4.8</v>
      </c>
      <c r="G21" s="36">
        <v>82</v>
      </c>
      <c r="H21" s="36">
        <v>1278</v>
      </c>
      <c r="I21" s="36">
        <v>222</v>
      </c>
      <c r="J21" s="36">
        <v>27</v>
      </c>
      <c r="K21" s="36">
        <v>556</v>
      </c>
      <c r="AJ21">
        <f t="shared" si="2"/>
        <v>-9.4249999999999945E-2</v>
      </c>
      <c r="AK21">
        <f t="shared" si="3"/>
        <v>-1.569172371320884E-2</v>
      </c>
      <c r="AL21">
        <f t="shared" si="4"/>
        <v>-2.2953405275094194E-2</v>
      </c>
      <c r="AM21">
        <f t="shared" si="5"/>
        <v>-4.0926238661992312E-2</v>
      </c>
    </row>
    <row r="22" spans="1:39">
      <c r="A22">
        <v>2010</v>
      </c>
      <c r="B22" t="s">
        <v>55</v>
      </c>
      <c r="C22" s="36">
        <v>0.55300000000000005</v>
      </c>
      <c r="D22" s="36">
        <v>0.28999999999999998</v>
      </c>
      <c r="E22" s="36">
        <v>173</v>
      </c>
      <c r="F22" s="36">
        <v>4.05</v>
      </c>
      <c r="G22" s="36">
        <v>82</v>
      </c>
      <c r="H22" s="36">
        <v>1458</v>
      </c>
      <c r="I22" s="36">
        <v>238</v>
      </c>
      <c r="J22" s="36">
        <v>23</v>
      </c>
      <c r="K22" s="36">
        <v>718</v>
      </c>
      <c r="AJ22">
        <f t="shared" si="2"/>
        <v>5.9750000000000081E-2</v>
      </c>
      <c r="AK22">
        <f t="shared" si="3"/>
        <v>-5.2227677433515786E-2</v>
      </c>
      <c r="AL22">
        <f t="shared" si="4"/>
        <v>2.6690006133830457E-3</v>
      </c>
      <c r="AM22">
        <f t="shared" si="5"/>
        <v>5.688053508954858E-2</v>
      </c>
    </row>
    <row r="23" spans="1:39">
      <c r="A23">
        <v>2010</v>
      </c>
      <c r="B23" t="s">
        <v>50</v>
      </c>
      <c r="C23" s="36">
        <v>0.54500000000000004</v>
      </c>
      <c r="D23" s="36">
        <v>0.27100000000000002</v>
      </c>
      <c r="E23" s="36">
        <v>150</v>
      </c>
      <c r="F23" s="36">
        <v>4.1900000000000004</v>
      </c>
      <c r="G23" s="36">
        <v>72</v>
      </c>
      <c r="H23" s="36">
        <v>1317</v>
      </c>
      <c r="I23" s="36">
        <v>243</v>
      </c>
      <c r="J23" s="36">
        <v>20</v>
      </c>
      <c r="K23" s="36">
        <v>655</v>
      </c>
      <c r="AJ23">
        <f t="shared" si="2"/>
        <v>4.2750000000000066E-2</v>
      </c>
      <c r="AK23">
        <f t="shared" si="3"/>
        <v>-7.2603497777533714E-3</v>
      </c>
      <c r="AL23">
        <f t="shared" si="4"/>
        <v>4.804201104089482E-3</v>
      </c>
      <c r="AM23">
        <f t="shared" si="5"/>
        <v>-3.6764248289586313E-2</v>
      </c>
    </row>
    <row r="24" spans="1:39">
      <c r="A24">
        <v>2010</v>
      </c>
      <c r="B24" t="s">
        <v>60</v>
      </c>
      <c r="C24" s="36">
        <v>0.56000000000000005</v>
      </c>
      <c r="D24" s="36">
        <v>0.25900000000000001</v>
      </c>
      <c r="E24" s="36">
        <v>119</v>
      </c>
      <c r="F24" s="36">
        <v>3.29</v>
      </c>
      <c r="G24" s="36">
        <v>91</v>
      </c>
      <c r="H24" s="36">
        <v>1229</v>
      </c>
      <c r="I24" s="36">
        <v>217</v>
      </c>
      <c r="J24" s="36">
        <v>21</v>
      </c>
      <c r="K24" s="36">
        <v>514</v>
      </c>
      <c r="AJ24">
        <f t="shared" si="2"/>
        <v>3.3750000000000058E-2</v>
      </c>
      <c r="AK24">
        <f t="shared" si="3"/>
        <v>-1.0070807756238528E-2</v>
      </c>
      <c r="AL24">
        <f t="shared" si="4"/>
        <v>2.1174071532838828E-2</v>
      </c>
      <c r="AM24">
        <f t="shared" si="5"/>
        <v>4.1273071193026103E-2</v>
      </c>
    </row>
    <row r="25" spans="1:39">
      <c r="A25">
        <v>2010</v>
      </c>
      <c r="B25" t="s">
        <v>51</v>
      </c>
      <c r="C25" s="36">
        <v>0.52500000000000002</v>
      </c>
      <c r="D25" s="36">
        <v>0.27400000000000002</v>
      </c>
      <c r="E25" s="36">
        <v>91</v>
      </c>
      <c r="F25" s="36">
        <v>3.52</v>
      </c>
      <c r="G25" s="36">
        <v>78</v>
      </c>
      <c r="H25" s="36">
        <v>1330</v>
      </c>
      <c r="I25" s="36">
        <v>229</v>
      </c>
      <c r="J25" s="36">
        <v>20</v>
      </c>
      <c r="K25" s="36">
        <v>585</v>
      </c>
      <c r="AJ25">
        <f t="shared" si="2"/>
        <v>-7.2499999999999787E-3</v>
      </c>
      <c r="AK25">
        <f t="shared" si="3"/>
        <v>2.3654687985583341E-2</v>
      </c>
      <c r="AL25">
        <f t="shared" si="4"/>
        <v>1.2455336195787547E-3</v>
      </c>
      <c r="AM25">
        <f t="shared" si="5"/>
        <v>1.8382124144793108E-2</v>
      </c>
    </row>
    <row r="26" spans="1:39">
      <c r="A26">
        <v>2009</v>
      </c>
      <c r="B26" t="s">
        <v>51</v>
      </c>
      <c r="C26" s="36">
        <v>0.57699999999999996</v>
      </c>
      <c r="D26" s="36">
        <v>0.27800000000000002</v>
      </c>
      <c r="E26" s="36">
        <v>112</v>
      </c>
      <c r="F26" s="36">
        <v>3.65</v>
      </c>
      <c r="G26" s="36">
        <v>55</v>
      </c>
      <c r="H26" s="36">
        <v>1370</v>
      </c>
      <c r="I26" s="36">
        <v>290</v>
      </c>
      <c r="J26" s="36">
        <v>27</v>
      </c>
      <c r="K26" s="36">
        <v>656</v>
      </c>
      <c r="AJ26">
        <f t="shared" si="2"/>
        <v>-5.9249999999999969E-2</v>
      </c>
      <c r="AK26">
        <f t="shared" si="3"/>
        <v>-4.4498917992682151E-3</v>
      </c>
      <c r="AL26">
        <f t="shared" si="4"/>
        <v>-1.8683004293681318E-2</v>
      </c>
      <c r="AM26">
        <f t="shared" si="5"/>
        <v>-2.219728198616536E-2</v>
      </c>
    </row>
    <row r="27" spans="1:39">
      <c r="A27">
        <v>2009</v>
      </c>
      <c r="B27" t="s">
        <v>53</v>
      </c>
      <c r="C27" s="36">
        <v>0.53800000000000003</v>
      </c>
      <c r="D27" s="36">
        <v>0.26700000000000002</v>
      </c>
      <c r="E27" s="36">
        <v>108</v>
      </c>
      <c r="F27" s="36">
        <v>4.01</v>
      </c>
      <c r="G27" s="36">
        <v>62</v>
      </c>
      <c r="H27" s="36">
        <v>1295</v>
      </c>
      <c r="I27" s="36">
        <v>233</v>
      </c>
      <c r="J27" s="36">
        <v>21</v>
      </c>
      <c r="K27" s="36">
        <v>568</v>
      </c>
      <c r="AJ27">
        <f t="shared" si="2"/>
        <v>-0.14724999999999999</v>
      </c>
      <c r="AK27">
        <f t="shared" si="3"/>
        <v>-2.131263967017915E-2</v>
      </c>
      <c r="AL27">
        <f t="shared" si="4"/>
        <v>-1.7793337422553637E-4</v>
      </c>
      <c r="AM27">
        <f t="shared" si="5"/>
        <v>-8.9829625537762775E-2</v>
      </c>
    </row>
    <row r="28" spans="1:39">
      <c r="A28">
        <v>2009</v>
      </c>
      <c r="B28" t="s">
        <v>49</v>
      </c>
      <c r="C28" s="36">
        <v>0.53200000000000003</v>
      </c>
      <c r="D28" s="36">
        <v>0.26300000000000001</v>
      </c>
      <c r="E28" s="36">
        <v>129</v>
      </c>
      <c r="F28" s="36">
        <v>3.69</v>
      </c>
      <c r="G28" s="36">
        <v>79</v>
      </c>
      <c r="H28" s="36">
        <v>1263</v>
      </c>
      <c r="I28" s="36">
        <v>239</v>
      </c>
      <c r="J28" s="36">
        <v>30</v>
      </c>
      <c r="K28" s="36">
        <v>581</v>
      </c>
    </row>
    <row r="29" spans="1:39">
      <c r="A29">
        <v>2009</v>
      </c>
      <c r="B29" t="s">
        <v>50</v>
      </c>
      <c r="C29" s="36">
        <v>0.5</v>
      </c>
      <c r="D29" s="36">
        <v>0.26100000000000001</v>
      </c>
      <c r="E29" s="36">
        <v>163</v>
      </c>
      <c r="F29" s="36">
        <v>4.01</v>
      </c>
      <c r="G29" s="36">
        <v>68</v>
      </c>
      <c r="H29" s="36">
        <v>1287</v>
      </c>
      <c r="I29" s="36">
        <v>256</v>
      </c>
      <c r="J29" s="36">
        <v>25</v>
      </c>
      <c r="K29" s="36">
        <v>640</v>
      </c>
    </row>
    <row r="30" spans="1:39">
      <c r="A30">
        <v>2009</v>
      </c>
      <c r="B30" t="s">
        <v>54</v>
      </c>
      <c r="C30" s="36">
        <v>0.44600000000000001</v>
      </c>
      <c r="D30" s="36">
        <v>0.25600000000000001</v>
      </c>
      <c r="E30" s="36">
        <v>135</v>
      </c>
      <c r="F30" s="36">
        <v>4.2300000000000004</v>
      </c>
      <c r="G30" s="36">
        <v>70</v>
      </c>
      <c r="H30" s="36">
        <v>1249</v>
      </c>
      <c r="I30" s="36">
        <v>245</v>
      </c>
      <c r="J30" s="36">
        <v>26</v>
      </c>
      <c r="K30" s="36">
        <v>600</v>
      </c>
    </row>
    <row r="31" spans="1:39">
      <c r="A31">
        <v>2009</v>
      </c>
      <c r="B31" t="s">
        <v>52</v>
      </c>
      <c r="C31" s="36">
        <v>0.39400000000000002</v>
      </c>
      <c r="D31" s="36">
        <v>0.27400000000000002</v>
      </c>
      <c r="E31" s="36">
        <v>118</v>
      </c>
      <c r="F31" s="36">
        <v>4.58</v>
      </c>
      <c r="G31" s="36">
        <v>74</v>
      </c>
      <c r="H31" s="36">
        <v>1348</v>
      </c>
      <c r="I31" s="36">
        <v>257</v>
      </c>
      <c r="J31" s="36">
        <v>12</v>
      </c>
      <c r="K31" s="36">
        <v>559</v>
      </c>
    </row>
    <row r="32" spans="1:39">
      <c r="A32">
        <v>2009</v>
      </c>
      <c r="B32" t="s">
        <v>58</v>
      </c>
      <c r="C32" s="36">
        <v>0.65900000000000003</v>
      </c>
      <c r="D32" s="36">
        <v>0.27500000000000002</v>
      </c>
      <c r="E32" s="36">
        <v>182</v>
      </c>
      <c r="F32" s="36">
        <v>2.94</v>
      </c>
      <c r="G32" s="36">
        <v>84</v>
      </c>
      <c r="H32" s="36">
        <v>1375</v>
      </c>
      <c r="I32" s="36">
        <v>228</v>
      </c>
      <c r="J32" s="36">
        <v>17</v>
      </c>
      <c r="K32" s="36">
        <v>626</v>
      </c>
    </row>
    <row r="33" spans="1:11">
      <c r="A33">
        <v>2009</v>
      </c>
      <c r="B33" t="s">
        <v>60</v>
      </c>
      <c r="C33" s="36">
        <v>0.56599999999999995</v>
      </c>
      <c r="D33" s="36">
        <v>0.25800000000000001</v>
      </c>
      <c r="E33" s="36">
        <v>136</v>
      </c>
      <c r="F33" s="36">
        <v>3.17</v>
      </c>
      <c r="G33" s="36">
        <v>84</v>
      </c>
      <c r="H33" s="36">
        <v>1243</v>
      </c>
      <c r="I33" s="36">
        <v>215</v>
      </c>
      <c r="J33" s="36">
        <v>17</v>
      </c>
      <c r="K33" s="36">
        <v>579</v>
      </c>
    </row>
    <row r="34" spans="1:11">
      <c r="A34">
        <v>2009</v>
      </c>
      <c r="B34" t="s">
        <v>57</v>
      </c>
      <c r="C34" s="36">
        <v>0.497</v>
      </c>
      <c r="D34" s="36">
        <v>0.25900000000000001</v>
      </c>
      <c r="E34" s="36">
        <v>116</v>
      </c>
      <c r="F34" s="36">
        <v>3.97</v>
      </c>
      <c r="G34" s="36">
        <v>57</v>
      </c>
      <c r="H34" s="36">
        <v>1238</v>
      </c>
      <c r="I34" s="36">
        <v>200</v>
      </c>
      <c r="J34" s="36">
        <v>18</v>
      </c>
      <c r="K34" s="36">
        <v>526</v>
      </c>
    </row>
    <row r="35" spans="1:11">
      <c r="A35">
        <v>2009</v>
      </c>
      <c r="B35" t="s">
        <v>55</v>
      </c>
      <c r="C35" s="36">
        <v>0.47899999999999998</v>
      </c>
      <c r="D35" s="36">
        <v>0.255</v>
      </c>
      <c r="E35" s="36">
        <v>106</v>
      </c>
      <c r="F35" s="36">
        <v>3.28</v>
      </c>
      <c r="G35" s="36">
        <v>86</v>
      </c>
      <c r="H35" s="36">
        <v>1233</v>
      </c>
      <c r="I35" s="36">
        <v>215</v>
      </c>
      <c r="J35" s="36">
        <v>25</v>
      </c>
      <c r="K35" s="36">
        <v>526</v>
      </c>
    </row>
    <row r="36" spans="1:11">
      <c r="A36">
        <v>2009</v>
      </c>
      <c r="B36" t="s">
        <v>56</v>
      </c>
      <c r="C36" s="36">
        <v>0.46400000000000002</v>
      </c>
      <c r="D36" s="36">
        <v>0.245</v>
      </c>
      <c r="E36" s="36">
        <v>101</v>
      </c>
      <c r="F36" s="36">
        <v>3.59</v>
      </c>
      <c r="G36" s="36">
        <v>100</v>
      </c>
      <c r="H36" s="36">
        <v>1163</v>
      </c>
      <c r="I36" s="36">
        <v>196</v>
      </c>
      <c r="J36" s="36">
        <v>32</v>
      </c>
      <c r="K36" s="36">
        <v>499</v>
      </c>
    </row>
    <row r="37" spans="1:11">
      <c r="A37">
        <v>2009</v>
      </c>
      <c r="B37" t="s">
        <v>59</v>
      </c>
      <c r="C37" s="36">
        <v>0.35399999999999998</v>
      </c>
      <c r="D37" s="36">
        <v>0.23899999999999999</v>
      </c>
      <c r="E37" s="36">
        <v>128</v>
      </c>
      <c r="F37" s="36">
        <v>4.3600000000000003</v>
      </c>
      <c r="G37" s="36">
        <v>99</v>
      </c>
      <c r="H37" s="36">
        <v>1130</v>
      </c>
      <c r="I37" s="36">
        <v>193</v>
      </c>
      <c r="J37" s="36">
        <v>19</v>
      </c>
      <c r="K37" s="36">
        <v>472</v>
      </c>
    </row>
  </sheetData>
  <phoneticPr fontId="2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7"/>
  <sheetViews>
    <sheetView topLeftCell="K1" workbookViewId="0">
      <selection activeCell="K24" sqref="K24"/>
    </sheetView>
  </sheetViews>
  <sheetFormatPr defaultRowHeight="13.5"/>
  <cols>
    <col min="25" max="26" width="9.125" bestFit="1" customWidth="1"/>
    <col min="27" max="27" width="9.875" bestFit="1" customWidth="1"/>
    <col min="28" max="28" width="9.125" bestFit="1" customWidth="1"/>
  </cols>
  <sheetData>
    <row r="1" spans="1:39">
      <c r="C1" t="s">
        <v>133</v>
      </c>
      <c r="D1" t="s">
        <v>134</v>
      </c>
      <c r="E1" t="s">
        <v>135</v>
      </c>
      <c r="F1" t="s">
        <v>136</v>
      </c>
      <c r="G1" t="s">
        <v>137</v>
      </c>
      <c r="H1" t="s">
        <v>138</v>
      </c>
      <c r="I1" t="s">
        <v>139</v>
      </c>
      <c r="J1" t="s">
        <v>140</v>
      </c>
      <c r="K1" t="s">
        <v>141</v>
      </c>
      <c r="M1" s="39"/>
      <c r="N1" s="39" t="s">
        <v>75</v>
      </c>
      <c r="O1" s="39" t="s">
        <v>61</v>
      </c>
      <c r="P1" s="39" t="s">
        <v>63</v>
      </c>
      <c r="Q1" s="39" t="s">
        <v>65</v>
      </c>
      <c r="R1" s="39" t="s">
        <v>67</v>
      </c>
      <c r="S1" s="39" t="s">
        <v>69</v>
      </c>
      <c r="T1" s="39" t="s">
        <v>71</v>
      </c>
      <c r="U1" s="39" t="s">
        <v>73</v>
      </c>
      <c r="V1" s="39" t="s">
        <v>77</v>
      </c>
      <c r="X1" t="s">
        <v>48</v>
      </c>
      <c r="AE1" t="s">
        <v>133</v>
      </c>
      <c r="AF1" t="s">
        <v>134</v>
      </c>
      <c r="AG1" t="s">
        <v>135</v>
      </c>
      <c r="AH1" t="s">
        <v>136</v>
      </c>
      <c r="AJ1" t="s">
        <v>133</v>
      </c>
      <c r="AK1" t="s">
        <v>134</v>
      </c>
      <c r="AL1" t="s">
        <v>135</v>
      </c>
      <c r="AM1" t="s">
        <v>136</v>
      </c>
    </row>
    <row r="2" spans="1:39" ht="14.25" thickBot="1">
      <c r="A2">
        <v>2011</v>
      </c>
      <c r="B2" t="s">
        <v>49</v>
      </c>
      <c r="C2" s="36">
        <v>0.65700000000000003</v>
      </c>
      <c r="D2" s="36">
        <v>0.26700000000000002</v>
      </c>
      <c r="E2" s="36">
        <v>90</v>
      </c>
      <c r="F2" s="36">
        <v>2.3199999999999998</v>
      </c>
      <c r="G2" s="36">
        <v>51</v>
      </c>
      <c r="H2" s="36">
        <v>1271</v>
      </c>
      <c r="I2" s="36">
        <v>216</v>
      </c>
      <c r="J2" s="36">
        <v>34</v>
      </c>
      <c r="K2" s="36">
        <v>528</v>
      </c>
      <c r="M2" s="37" t="s">
        <v>75</v>
      </c>
      <c r="N2" s="41">
        <v>1</v>
      </c>
      <c r="O2" s="41"/>
      <c r="P2" s="41"/>
      <c r="Q2" s="41"/>
      <c r="R2" s="41"/>
      <c r="S2" s="41"/>
      <c r="T2" s="41"/>
      <c r="U2" s="41"/>
      <c r="V2" s="41"/>
      <c r="AD2" t="s">
        <v>51</v>
      </c>
      <c r="AE2" s="36">
        <v>0.57699999999999996</v>
      </c>
      <c r="AF2" s="36">
        <v>0.27800000000000002</v>
      </c>
      <c r="AG2" s="36">
        <v>112</v>
      </c>
      <c r="AH2" s="36">
        <v>3.65</v>
      </c>
      <c r="AJ2">
        <f t="shared" ref="AJ2:AM13" si="0">AE2-AE$15</f>
        <v>7.6499999999999901E-2</v>
      </c>
      <c r="AK2">
        <f t="shared" si="0"/>
        <v>1.7166666666666719E-2</v>
      </c>
      <c r="AL2">
        <f t="shared" si="0"/>
        <v>-15.833333333333329</v>
      </c>
      <c r="AM2">
        <f t="shared" si="0"/>
        <v>-0.14000000000000057</v>
      </c>
    </row>
    <row r="3" spans="1:39">
      <c r="A3">
        <v>2011</v>
      </c>
      <c r="B3" t="s">
        <v>51</v>
      </c>
      <c r="C3" s="36">
        <v>0.52600000000000002</v>
      </c>
      <c r="D3" s="36">
        <v>0.251</v>
      </c>
      <c r="E3" s="36">
        <v>86</v>
      </c>
      <c r="F3" s="36">
        <v>2.68</v>
      </c>
      <c r="G3" s="36">
        <v>77</v>
      </c>
      <c r="H3" s="36">
        <v>1189</v>
      </c>
      <c r="I3" s="36">
        <v>202</v>
      </c>
      <c r="J3" s="36">
        <v>18</v>
      </c>
      <c r="K3" s="36">
        <v>457</v>
      </c>
      <c r="M3" s="37" t="s">
        <v>61</v>
      </c>
      <c r="N3" s="41">
        <v>0.39146259787942927</v>
      </c>
      <c r="O3" s="41">
        <v>1</v>
      </c>
      <c r="P3" s="41"/>
      <c r="Q3" s="41"/>
      <c r="R3" s="41"/>
      <c r="S3" s="41"/>
      <c r="T3" s="41"/>
      <c r="U3" s="41"/>
      <c r="V3" s="41"/>
      <c r="X3" s="40" t="s">
        <v>16</v>
      </c>
      <c r="Y3" s="40"/>
      <c r="AD3" t="s">
        <v>53</v>
      </c>
      <c r="AE3" s="36">
        <v>0.53800000000000003</v>
      </c>
      <c r="AF3" s="36">
        <v>0.26700000000000002</v>
      </c>
      <c r="AG3" s="36">
        <v>108</v>
      </c>
      <c r="AH3" s="36">
        <v>4.01</v>
      </c>
      <c r="AJ3">
        <f t="shared" si="0"/>
        <v>3.7499999999999978E-2</v>
      </c>
      <c r="AK3">
        <f t="shared" si="0"/>
        <v>6.1666666666667092E-3</v>
      </c>
      <c r="AL3">
        <f t="shared" si="0"/>
        <v>-19.833333333333329</v>
      </c>
      <c r="AM3">
        <f t="shared" si="0"/>
        <v>0.21999999999999931</v>
      </c>
    </row>
    <row r="4" spans="1:39">
      <c r="A4">
        <v>2011</v>
      </c>
      <c r="B4" t="s">
        <v>52</v>
      </c>
      <c r="C4" s="36">
        <v>0.504</v>
      </c>
      <c r="D4" s="36">
        <v>0.248</v>
      </c>
      <c r="E4" s="36">
        <v>76</v>
      </c>
      <c r="F4" s="36">
        <v>3.33</v>
      </c>
      <c r="G4" s="36">
        <v>78</v>
      </c>
      <c r="H4" s="36">
        <v>1172</v>
      </c>
      <c r="I4" s="36">
        <v>186</v>
      </c>
      <c r="J4" s="36">
        <v>15</v>
      </c>
      <c r="K4" s="36">
        <v>459</v>
      </c>
      <c r="M4" s="37" t="s">
        <v>63</v>
      </c>
      <c r="N4" s="41">
        <v>0.34973595758275783</v>
      </c>
      <c r="O4" s="44">
        <v>0.9893411475954148</v>
      </c>
      <c r="P4" s="41">
        <v>1</v>
      </c>
      <c r="Q4" s="41"/>
      <c r="R4" s="41"/>
      <c r="S4" s="41"/>
      <c r="T4" s="41"/>
      <c r="U4" s="41"/>
      <c r="V4" s="41"/>
      <c r="X4" s="37" t="s">
        <v>17</v>
      </c>
      <c r="Y4" s="37">
        <v>0.81433045708323937</v>
      </c>
      <c r="AD4" t="s">
        <v>49</v>
      </c>
      <c r="AE4" s="36">
        <v>0.53200000000000003</v>
      </c>
      <c r="AF4" s="36">
        <v>0.26300000000000001</v>
      </c>
      <c r="AG4" s="36">
        <v>129</v>
      </c>
      <c r="AH4" s="36">
        <v>3.69</v>
      </c>
      <c r="AJ4">
        <f t="shared" si="0"/>
        <v>3.1499999999999972E-2</v>
      </c>
      <c r="AK4">
        <f t="shared" si="0"/>
        <v>2.1666666666667056E-3</v>
      </c>
      <c r="AL4">
        <f t="shared" si="0"/>
        <v>1.1666666666666714</v>
      </c>
      <c r="AM4">
        <f t="shared" si="0"/>
        <v>-0.10000000000000053</v>
      </c>
    </row>
    <row r="5" spans="1:39">
      <c r="A5">
        <v>2011</v>
      </c>
      <c r="B5" t="s">
        <v>50</v>
      </c>
      <c r="C5" s="36">
        <v>0.504</v>
      </c>
      <c r="D5" s="36">
        <v>0.253</v>
      </c>
      <c r="E5" s="36">
        <v>103</v>
      </c>
      <c r="F5" s="36">
        <v>3.15</v>
      </c>
      <c r="G5" s="36">
        <v>85</v>
      </c>
      <c r="H5" s="36">
        <v>1204</v>
      </c>
      <c r="I5" s="36">
        <v>191</v>
      </c>
      <c r="J5" s="36">
        <v>18</v>
      </c>
      <c r="K5" s="36">
        <v>551</v>
      </c>
      <c r="M5" s="37" t="s">
        <v>65</v>
      </c>
      <c r="N5" s="41">
        <v>0.20505878251390802</v>
      </c>
      <c r="O5" s="44">
        <v>0.83061207830882899</v>
      </c>
      <c r="P5" s="44">
        <v>0.85623100568577648</v>
      </c>
      <c r="Q5" s="41">
        <v>1</v>
      </c>
      <c r="R5" s="41"/>
      <c r="S5" s="41"/>
      <c r="T5" s="41"/>
      <c r="U5" s="41"/>
      <c r="V5" s="41"/>
      <c r="X5" s="37" t="s">
        <v>18</v>
      </c>
      <c r="Y5" s="37">
        <v>0.79692393743479306</v>
      </c>
      <c r="AD5" t="s">
        <v>50</v>
      </c>
      <c r="AE5" s="36">
        <v>0.5</v>
      </c>
      <c r="AF5" s="36">
        <v>0.26100000000000001</v>
      </c>
      <c r="AG5" s="36">
        <v>163</v>
      </c>
      <c r="AH5" s="36">
        <v>4.01</v>
      </c>
      <c r="AJ5">
        <f t="shared" si="0"/>
        <v>-5.0000000000005596E-4</v>
      </c>
      <c r="AK5">
        <f t="shared" si="0"/>
        <v>1.6666666666670382E-4</v>
      </c>
      <c r="AL5">
        <f t="shared" si="0"/>
        <v>35.166666666666671</v>
      </c>
      <c r="AM5">
        <f t="shared" si="0"/>
        <v>0.21999999999999931</v>
      </c>
    </row>
    <row r="6" spans="1:39" ht="14.25" thickBot="1">
      <c r="A6">
        <v>2011</v>
      </c>
      <c r="B6" t="s">
        <v>53</v>
      </c>
      <c r="C6" s="36">
        <v>0.48199999999999998</v>
      </c>
      <c r="D6" s="36">
        <v>0.245</v>
      </c>
      <c r="E6" s="36">
        <v>53</v>
      </c>
      <c r="F6" s="36">
        <v>2.85</v>
      </c>
      <c r="G6" s="36">
        <v>76</v>
      </c>
      <c r="H6" s="36">
        <v>1140</v>
      </c>
      <c r="I6" s="36">
        <v>175</v>
      </c>
      <c r="J6" s="36">
        <v>13</v>
      </c>
      <c r="K6" s="36">
        <v>408</v>
      </c>
      <c r="M6" s="37" t="s">
        <v>67</v>
      </c>
      <c r="N6" s="41">
        <v>0.27786607083076786</v>
      </c>
      <c r="O6" s="41">
        <v>0.16018785152921375</v>
      </c>
      <c r="P6" s="41">
        <v>0.1648386531294988</v>
      </c>
      <c r="Q6" s="41">
        <v>0.2801682228713876</v>
      </c>
      <c r="R6" s="41">
        <v>1</v>
      </c>
      <c r="S6" s="41"/>
      <c r="T6" s="41"/>
      <c r="U6" s="41"/>
      <c r="V6" s="41"/>
      <c r="X6" s="38" t="s">
        <v>20</v>
      </c>
      <c r="Y6" s="38">
        <v>36</v>
      </c>
      <c r="AD6" t="s">
        <v>54</v>
      </c>
      <c r="AE6" s="36">
        <v>0.44600000000000001</v>
      </c>
      <c r="AF6" s="36">
        <v>0.25600000000000001</v>
      </c>
      <c r="AG6" s="36">
        <v>135</v>
      </c>
      <c r="AH6" s="36">
        <v>4.2300000000000004</v>
      </c>
      <c r="AJ6">
        <f t="shared" si="0"/>
        <v>-5.4500000000000048E-2</v>
      </c>
      <c r="AK6">
        <f t="shared" si="0"/>
        <v>-4.8333333333333006E-3</v>
      </c>
      <c r="AL6">
        <f t="shared" si="0"/>
        <v>7.1666666666666714</v>
      </c>
      <c r="AM6">
        <f t="shared" si="0"/>
        <v>0.43999999999999995</v>
      </c>
    </row>
    <row r="7" spans="1:39" ht="14.25" thickBot="1">
      <c r="A7">
        <v>2011</v>
      </c>
      <c r="B7" t="s">
        <v>54</v>
      </c>
      <c r="C7" s="36">
        <v>0.40600000000000003</v>
      </c>
      <c r="D7" s="36">
        <v>0.24099999999999999</v>
      </c>
      <c r="E7" s="36">
        <v>46</v>
      </c>
      <c r="F7" s="36">
        <v>3.4</v>
      </c>
      <c r="G7" s="36">
        <v>75</v>
      </c>
      <c r="H7" s="36">
        <v>1146</v>
      </c>
      <c r="I7" s="36">
        <v>178</v>
      </c>
      <c r="J7" s="36">
        <v>22</v>
      </c>
      <c r="K7" s="36">
        <v>415</v>
      </c>
      <c r="M7" s="37" t="s">
        <v>69</v>
      </c>
      <c r="N7" s="41">
        <v>0.32032663998348981</v>
      </c>
      <c r="O7" s="41">
        <v>0.58493286084694718</v>
      </c>
      <c r="P7" s="41">
        <v>0.65126692598067581</v>
      </c>
      <c r="Q7" s="41">
        <v>0.58871814253341037</v>
      </c>
      <c r="R7" s="41">
        <v>0.12934349416684926</v>
      </c>
      <c r="S7" s="41">
        <v>1</v>
      </c>
      <c r="T7" s="41"/>
      <c r="U7" s="41"/>
      <c r="V7" s="41"/>
      <c r="AD7" t="s">
        <v>52</v>
      </c>
      <c r="AE7" s="36">
        <v>0.39400000000000002</v>
      </c>
      <c r="AF7" s="36">
        <v>0.27400000000000002</v>
      </c>
      <c r="AG7" s="36">
        <v>118</v>
      </c>
      <c r="AH7" s="36">
        <v>4.58</v>
      </c>
      <c r="AJ7">
        <f t="shared" si="0"/>
        <v>-0.10650000000000004</v>
      </c>
      <c r="AK7">
        <f t="shared" si="0"/>
        <v>1.3166666666666715E-2</v>
      </c>
      <c r="AL7">
        <f t="shared" si="0"/>
        <v>-9.8333333333333286</v>
      </c>
      <c r="AM7">
        <f t="shared" si="0"/>
        <v>0.78999999999999959</v>
      </c>
    </row>
    <row r="8" spans="1:39">
      <c r="A8">
        <v>2011</v>
      </c>
      <c r="B8" t="s">
        <v>60</v>
      </c>
      <c r="C8" s="36">
        <v>0.56000000000000005</v>
      </c>
      <c r="D8" s="36">
        <v>0.22800000000000001</v>
      </c>
      <c r="E8" s="36">
        <v>82</v>
      </c>
      <c r="F8" s="36">
        <v>2.46</v>
      </c>
      <c r="G8" s="36">
        <v>83</v>
      </c>
      <c r="H8" s="36">
        <v>1044</v>
      </c>
      <c r="I8" s="36">
        <v>171</v>
      </c>
      <c r="J8" s="36">
        <v>25</v>
      </c>
      <c r="K8" s="36">
        <v>401</v>
      </c>
      <c r="M8" s="37" t="s">
        <v>71</v>
      </c>
      <c r="N8" s="41">
        <v>0.39316155541844361</v>
      </c>
      <c r="O8" s="44">
        <v>0.87684482650296858</v>
      </c>
      <c r="P8" s="44">
        <v>0.9091061550906504</v>
      </c>
      <c r="Q8" s="44">
        <v>0.8487916130405222</v>
      </c>
      <c r="R8" s="41">
        <v>0.25168133138721671</v>
      </c>
      <c r="S8" s="44">
        <v>0.82308734904097614</v>
      </c>
      <c r="T8" s="41">
        <v>1</v>
      </c>
      <c r="U8" s="41"/>
      <c r="V8" s="41"/>
      <c r="X8" s="39"/>
      <c r="Y8" s="39" t="s">
        <v>21</v>
      </c>
      <c r="Z8" s="39" t="s">
        <v>19</v>
      </c>
      <c r="AA8" s="39" t="s">
        <v>22</v>
      </c>
      <c r="AB8" s="39" t="s">
        <v>23</v>
      </c>
      <c r="AD8" t="s">
        <v>58</v>
      </c>
      <c r="AE8" s="36">
        <v>0.65900000000000003</v>
      </c>
      <c r="AF8" s="36">
        <v>0.27500000000000002</v>
      </c>
      <c r="AG8" s="36">
        <v>182</v>
      </c>
      <c r="AH8" s="36">
        <v>2.94</v>
      </c>
      <c r="AJ8">
        <f t="shared" si="0"/>
        <v>0.15849999999999997</v>
      </c>
      <c r="AK8">
        <f t="shared" si="0"/>
        <v>1.4166666666666716E-2</v>
      </c>
      <c r="AL8">
        <f t="shared" si="0"/>
        <v>54.166666666666671</v>
      </c>
      <c r="AM8">
        <f t="shared" si="0"/>
        <v>-0.85000000000000053</v>
      </c>
    </row>
    <row r="9" spans="1:39">
      <c r="A9">
        <v>2011</v>
      </c>
      <c r="B9" t="s">
        <v>57</v>
      </c>
      <c r="C9" s="36">
        <v>0.54300000000000004</v>
      </c>
      <c r="D9" s="36">
        <v>0.24399999999999999</v>
      </c>
      <c r="E9" s="36">
        <v>85</v>
      </c>
      <c r="F9" s="36">
        <v>3.36</v>
      </c>
      <c r="G9" s="36">
        <v>56</v>
      </c>
      <c r="H9" s="36">
        <v>1132</v>
      </c>
      <c r="I9" s="36">
        <v>169</v>
      </c>
      <c r="J9" s="36">
        <v>19</v>
      </c>
      <c r="K9" s="36">
        <v>461</v>
      </c>
      <c r="M9" s="37" t="s">
        <v>73</v>
      </c>
      <c r="N9" s="41">
        <v>-0.56744227840520867</v>
      </c>
      <c r="O9" s="41">
        <v>0.36550988651313066</v>
      </c>
      <c r="P9" s="41">
        <v>0.41654302022770168</v>
      </c>
      <c r="Q9" s="41">
        <v>0.51121553062998648</v>
      </c>
      <c r="R9" s="41">
        <v>-6.556187412668997E-2</v>
      </c>
      <c r="S9" s="41">
        <v>0.37309249749416412</v>
      </c>
      <c r="T9" s="41">
        <v>0.44272256647278863</v>
      </c>
      <c r="U9" s="41">
        <v>1</v>
      </c>
      <c r="V9" s="41"/>
      <c r="X9" s="37" t="s">
        <v>24</v>
      </c>
      <c r="Y9" s="41">
        <v>6.8252857320583227E-2</v>
      </c>
      <c r="Z9" s="41">
        <v>0.12320211308749661</v>
      </c>
      <c r="AA9" s="41">
        <v>0.5539909633864063</v>
      </c>
      <c r="AB9" s="41">
        <v>0.58343597529872238</v>
      </c>
      <c r="AD9" t="s">
        <v>60</v>
      </c>
      <c r="AE9" s="36">
        <v>0.56599999999999995</v>
      </c>
      <c r="AF9" s="36">
        <v>0.25800000000000001</v>
      </c>
      <c r="AG9" s="36">
        <v>136</v>
      </c>
      <c r="AH9" s="36">
        <v>3.17</v>
      </c>
      <c r="AJ9">
        <f t="shared" si="0"/>
        <v>6.5499999999999892E-2</v>
      </c>
      <c r="AK9">
        <f t="shared" si="0"/>
        <v>-2.8333333333332988E-3</v>
      </c>
      <c r="AL9">
        <f t="shared" si="0"/>
        <v>8.1666666666666714</v>
      </c>
      <c r="AM9">
        <f t="shared" si="0"/>
        <v>-0.62000000000000055</v>
      </c>
    </row>
    <row r="10" spans="1:39" ht="14.25" thickBot="1">
      <c r="A10">
        <v>2011</v>
      </c>
      <c r="B10" t="s">
        <v>58</v>
      </c>
      <c r="C10" s="36">
        <v>0.53400000000000003</v>
      </c>
      <c r="D10" s="36">
        <v>0.24299999999999999</v>
      </c>
      <c r="E10" s="36">
        <v>108</v>
      </c>
      <c r="F10" s="36">
        <v>2.61</v>
      </c>
      <c r="G10" s="36">
        <v>67</v>
      </c>
      <c r="H10" s="36">
        <v>1145</v>
      </c>
      <c r="I10" s="36">
        <v>173</v>
      </c>
      <c r="J10" s="36">
        <v>14</v>
      </c>
      <c r="K10" s="36">
        <v>455</v>
      </c>
      <c r="M10" s="38" t="s">
        <v>77</v>
      </c>
      <c r="N10" s="42">
        <v>-0.21251424456373508</v>
      </c>
      <c r="O10" s="42">
        <v>-9.8675195080745709E-2</v>
      </c>
      <c r="P10" s="42">
        <v>-3.6025753660547701E-2</v>
      </c>
      <c r="Q10" s="42">
        <v>-6.6882602722267107E-2</v>
      </c>
      <c r="R10" s="42">
        <v>-2.3547812319414847E-2</v>
      </c>
      <c r="S10" s="42">
        <v>0.32433001189077471</v>
      </c>
      <c r="T10" s="42">
        <v>8.2485013712928684E-2</v>
      </c>
      <c r="U10" s="42">
        <v>0.15197824568299637</v>
      </c>
      <c r="V10" s="42">
        <v>1</v>
      </c>
      <c r="X10" s="37" t="s">
        <v>61</v>
      </c>
      <c r="Y10" s="41">
        <v>2.8104579784851533</v>
      </c>
      <c r="Z10" s="41">
        <v>0.52942757814237884</v>
      </c>
      <c r="AA10" s="41">
        <v>5.3084842847558225</v>
      </c>
      <c r="AB10" s="41">
        <v>8.0980401560462088E-6</v>
      </c>
      <c r="AD10" t="s">
        <v>57</v>
      </c>
      <c r="AE10" s="36">
        <v>0.497</v>
      </c>
      <c r="AF10" s="36">
        <v>0.25900000000000001</v>
      </c>
      <c r="AG10" s="36">
        <v>116</v>
      </c>
      <c r="AH10" s="36">
        <v>3.97</v>
      </c>
      <c r="AJ10">
        <f t="shared" si="0"/>
        <v>-3.5000000000000586E-3</v>
      </c>
      <c r="AK10">
        <f t="shared" si="0"/>
        <v>-1.833333333333298E-3</v>
      </c>
      <c r="AL10">
        <f t="shared" si="0"/>
        <v>-11.833333333333329</v>
      </c>
      <c r="AM10">
        <f t="shared" si="0"/>
        <v>0.17999999999999972</v>
      </c>
    </row>
    <row r="11" spans="1:39">
      <c r="A11">
        <v>2011</v>
      </c>
      <c r="B11" t="s">
        <v>55</v>
      </c>
      <c r="C11" s="36">
        <v>0.49299999999999999</v>
      </c>
      <c r="D11" s="36">
        <v>0.255</v>
      </c>
      <c r="E11" s="36">
        <v>80</v>
      </c>
      <c r="F11" s="36">
        <v>2.83</v>
      </c>
      <c r="G11" s="36">
        <v>74</v>
      </c>
      <c r="H11" s="36">
        <v>1206</v>
      </c>
      <c r="I11" s="36">
        <v>176</v>
      </c>
      <c r="J11" s="36">
        <v>25</v>
      </c>
      <c r="K11" s="36">
        <v>451</v>
      </c>
      <c r="X11" s="37" t="s">
        <v>69</v>
      </c>
      <c r="Y11" s="41">
        <v>7.117334969021455E-4</v>
      </c>
      <c r="Z11" s="41">
        <v>1.9362898856200363E-4</v>
      </c>
      <c r="AA11" s="41">
        <v>3.6757589975957297</v>
      </c>
      <c r="AB11" s="41">
        <v>8.6254746908611356E-4</v>
      </c>
      <c r="AD11" t="s">
        <v>55</v>
      </c>
      <c r="AE11" s="36">
        <v>0.47899999999999998</v>
      </c>
      <c r="AF11" s="36">
        <v>0.255</v>
      </c>
      <c r="AG11" s="36">
        <v>106</v>
      </c>
      <c r="AH11" s="36">
        <v>3.28</v>
      </c>
      <c r="AJ11">
        <f t="shared" si="0"/>
        <v>-2.1500000000000075E-2</v>
      </c>
      <c r="AK11">
        <f t="shared" si="0"/>
        <v>-5.8333333333333015E-3</v>
      </c>
      <c r="AL11">
        <f t="shared" si="0"/>
        <v>-21.833333333333329</v>
      </c>
      <c r="AM11">
        <f t="shared" si="0"/>
        <v>-0.51000000000000068</v>
      </c>
    </row>
    <row r="12" spans="1:39" ht="14.25" thickBot="1">
      <c r="A12">
        <v>2011</v>
      </c>
      <c r="B12" t="s">
        <v>56</v>
      </c>
      <c r="C12" s="36">
        <v>0.441</v>
      </c>
      <c r="D12" s="36">
        <v>0.245</v>
      </c>
      <c r="E12" s="36">
        <v>52</v>
      </c>
      <c r="F12" s="36">
        <v>3.22</v>
      </c>
      <c r="G12" s="36">
        <v>64</v>
      </c>
      <c r="H12" s="36">
        <v>1136</v>
      </c>
      <c r="I12" s="36">
        <v>177</v>
      </c>
      <c r="J12" s="36">
        <v>18</v>
      </c>
      <c r="K12" s="36">
        <v>420</v>
      </c>
      <c r="X12" s="38" t="s">
        <v>73</v>
      </c>
      <c r="Y12" s="42">
        <v>-0.10404975931014988</v>
      </c>
      <c r="Z12" s="42">
        <v>9.8426900949072065E-3</v>
      </c>
      <c r="AA12" s="42">
        <v>-10.571272518677306</v>
      </c>
      <c r="AB12" s="42">
        <v>5.7233547480286139E-12</v>
      </c>
      <c r="AD12" t="s">
        <v>56</v>
      </c>
      <c r="AE12" s="36">
        <v>0.46400000000000002</v>
      </c>
      <c r="AF12" s="36">
        <v>0.245</v>
      </c>
      <c r="AG12" s="36">
        <v>101</v>
      </c>
      <c r="AH12" s="36">
        <v>3.59</v>
      </c>
      <c r="AJ12">
        <f t="shared" si="0"/>
        <v>-3.6500000000000032E-2</v>
      </c>
      <c r="AK12">
        <f t="shared" si="0"/>
        <v>-1.583333333333331E-2</v>
      </c>
      <c r="AL12">
        <f t="shared" si="0"/>
        <v>-26.833333333333329</v>
      </c>
      <c r="AM12">
        <f t="shared" si="0"/>
        <v>-0.20000000000000062</v>
      </c>
    </row>
    <row r="13" spans="1:39">
      <c r="A13">
        <v>2011</v>
      </c>
      <c r="B13" t="s">
        <v>59</v>
      </c>
      <c r="C13" s="36">
        <v>0.35299999999999998</v>
      </c>
      <c r="D13" s="36">
        <v>0.23899999999999999</v>
      </c>
      <c r="E13" s="36">
        <v>78</v>
      </c>
      <c r="F13" s="36">
        <v>3.87</v>
      </c>
      <c r="G13" s="36">
        <v>75</v>
      </c>
      <c r="H13" s="36">
        <v>1106</v>
      </c>
      <c r="I13" s="36">
        <v>173</v>
      </c>
      <c r="J13" s="36">
        <v>13</v>
      </c>
      <c r="K13" s="36">
        <v>408</v>
      </c>
      <c r="AD13" t="s">
        <v>59</v>
      </c>
      <c r="AE13" s="36">
        <v>0.35399999999999998</v>
      </c>
      <c r="AF13" s="36">
        <v>0.23899999999999999</v>
      </c>
      <c r="AG13" s="36">
        <v>128</v>
      </c>
      <c r="AH13" s="36">
        <v>4.3600000000000003</v>
      </c>
      <c r="AJ13">
        <f t="shared" si="0"/>
        <v>-0.14650000000000007</v>
      </c>
      <c r="AK13">
        <f t="shared" si="0"/>
        <v>-2.1833333333333316E-2</v>
      </c>
      <c r="AL13">
        <f t="shared" si="0"/>
        <v>0.1666666666666714</v>
      </c>
      <c r="AM13">
        <f t="shared" si="0"/>
        <v>0.56999999999999984</v>
      </c>
    </row>
    <row r="14" spans="1:39">
      <c r="A14">
        <v>2010</v>
      </c>
      <c r="B14" t="s">
        <v>52</v>
      </c>
      <c r="C14" s="36">
        <v>0.49299999999999999</v>
      </c>
      <c r="D14" s="36">
        <v>0.27100000000000002</v>
      </c>
      <c r="E14" s="36">
        <v>146</v>
      </c>
      <c r="F14" s="36">
        <v>3.97</v>
      </c>
      <c r="G14" s="36">
        <v>79</v>
      </c>
      <c r="H14" s="36">
        <v>1337</v>
      </c>
      <c r="I14" s="36">
        <v>251</v>
      </c>
      <c r="J14" s="36">
        <v>27</v>
      </c>
      <c r="K14" s="36">
        <v>624</v>
      </c>
    </row>
    <row r="15" spans="1:39">
      <c r="A15">
        <v>2010</v>
      </c>
      <c r="B15" t="s">
        <v>49</v>
      </c>
      <c r="C15" s="36">
        <v>0.54700000000000004</v>
      </c>
      <c r="D15" s="36">
        <v>0.26700000000000002</v>
      </c>
      <c r="E15" s="36">
        <v>134</v>
      </c>
      <c r="F15" s="36">
        <v>3.89</v>
      </c>
      <c r="G15" s="36">
        <v>75</v>
      </c>
      <c r="H15" s="36">
        <v>1308</v>
      </c>
      <c r="I15" s="36">
        <v>222</v>
      </c>
      <c r="J15" s="36">
        <v>23</v>
      </c>
      <c r="K15" s="36">
        <v>611</v>
      </c>
      <c r="AE15">
        <f>AVERAGE(AE2:AE13)</f>
        <v>0.50050000000000006</v>
      </c>
      <c r="AF15">
        <f t="shared" ref="AF15:AH15" si="1">AVERAGE(AF2:AF13)</f>
        <v>0.26083333333333331</v>
      </c>
      <c r="AG15">
        <f t="shared" si="1"/>
        <v>127.83333333333333</v>
      </c>
      <c r="AH15">
        <f t="shared" si="1"/>
        <v>3.7900000000000005</v>
      </c>
      <c r="AJ15" t="s">
        <v>79</v>
      </c>
      <c r="AK15" t="s">
        <v>62</v>
      </c>
      <c r="AL15" t="s">
        <v>70</v>
      </c>
      <c r="AM15" t="s">
        <v>74</v>
      </c>
    </row>
    <row r="16" spans="1:39">
      <c r="A16">
        <v>2010</v>
      </c>
      <c r="B16" t="s">
        <v>57</v>
      </c>
      <c r="C16" s="36">
        <v>0.51400000000000001</v>
      </c>
      <c r="D16" s="36">
        <v>0.26800000000000002</v>
      </c>
      <c r="E16" s="36">
        <v>124</v>
      </c>
      <c r="F16" s="36">
        <v>3.85</v>
      </c>
      <c r="G16" s="36">
        <v>80</v>
      </c>
      <c r="H16" s="36">
        <v>1304</v>
      </c>
      <c r="I16" s="36">
        <v>239</v>
      </c>
      <c r="J16" s="36">
        <v>18</v>
      </c>
      <c r="K16" s="36">
        <v>597</v>
      </c>
      <c r="AJ16">
        <f t="shared" ref="AJ16:AJ27" si="2">+AJ2</f>
        <v>7.6499999999999901E-2</v>
      </c>
      <c r="AK16">
        <f t="shared" ref="AK16:AK27" si="3">+$Y$10*AK2</f>
        <v>4.8246195297328612E-2</v>
      </c>
      <c r="AL16">
        <f t="shared" ref="AL16:AL27" si="4">+$Y$11*AL2</f>
        <v>-1.1269113700950633E-2</v>
      </c>
      <c r="AM16">
        <f t="shared" ref="AM16:AM27" si="5">+$Y$12*AM2</f>
        <v>1.4566966303421042E-2</v>
      </c>
    </row>
    <row r="17" spans="1:39">
      <c r="A17">
        <v>2010</v>
      </c>
      <c r="B17" t="s">
        <v>54</v>
      </c>
      <c r="C17" s="36">
        <v>0.52800000000000002</v>
      </c>
      <c r="D17" s="36">
        <v>0.27500000000000002</v>
      </c>
      <c r="E17" s="36">
        <v>126</v>
      </c>
      <c r="F17" s="36">
        <v>4.0999999999999996</v>
      </c>
      <c r="G17" s="36">
        <v>81</v>
      </c>
      <c r="H17" s="36">
        <v>1350</v>
      </c>
      <c r="I17" s="36">
        <v>244</v>
      </c>
      <c r="J17" s="36">
        <v>17</v>
      </c>
      <c r="K17" s="36">
        <v>663</v>
      </c>
      <c r="AJ17">
        <f t="shared" si="2"/>
        <v>3.7499999999999978E-2</v>
      </c>
      <c r="AK17">
        <f t="shared" si="3"/>
        <v>1.7331157533991899E-2</v>
      </c>
      <c r="AL17">
        <f t="shared" si="4"/>
        <v>-1.4116047688559216E-2</v>
      </c>
      <c r="AM17">
        <f t="shared" si="5"/>
        <v>-2.2890947048232902E-2</v>
      </c>
    </row>
    <row r="18" spans="1:39">
      <c r="A18">
        <v>2010</v>
      </c>
      <c r="B18" t="s">
        <v>59</v>
      </c>
      <c r="C18" s="36">
        <v>0.33600000000000002</v>
      </c>
      <c r="D18" s="36">
        <v>0.255</v>
      </c>
      <c r="E18" s="36">
        <v>117</v>
      </c>
      <c r="F18" s="36">
        <v>4.88</v>
      </c>
      <c r="G18" s="36">
        <v>78</v>
      </c>
      <c r="H18" s="36">
        <v>1234</v>
      </c>
      <c r="I18" s="36">
        <v>217</v>
      </c>
      <c r="J18" s="36">
        <v>16</v>
      </c>
      <c r="K18" s="36">
        <v>501</v>
      </c>
      <c r="AJ18">
        <f t="shared" si="2"/>
        <v>3.1499999999999972E-2</v>
      </c>
      <c r="AK18">
        <f t="shared" si="3"/>
        <v>6.0893256200512747E-3</v>
      </c>
      <c r="AL18">
        <f t="shared" si="4"/>
        <v>8.3035574638583981E-4</v>
      </c>
      <c r="AM18">
        <f t="shared" si="5"/>
        <v>1.0404975931015043E-2</v>
      </c>
    </row>
    <row r="19" spans="1:39">
      <c r="A19">
        <v>2010</v>
      </c>
      <c r="B19" t="s">
        <v>53</v>
      </c>
      <c r="C19" s="36">
        <v>0.44</v>
      </c>
      <c r="D19" s="36">
        <v>0.26500000000000001</v>
      </c>
      <c r="E19" s="36">
        <v>95</v>
      </c>
      <c r="F19" s="36">
        <v>3.98</v>
      </c>
      <c r="G19" s="36">
        <v>82</v>
      </c>
      <c r="H19" s="36">
        <v>1290</v>
      </c>
      <c r="I19" s="36">
        <v>233</v>
      </c>
      <c r="J19" s="36">
        <v>20</v>
      </c>
      <c r="K19" s="36">
        <v>546</v>
      </c>
      <c r="AJ19">
        <f t="shared" si="2"/>
        <v>-5.0000000000005596E-4</v>
      </c>
      <c r="AK19">
        <f t="shared" si="3"/>
        <v>4.6840966308096333E-4</v>
      </c>
      <c r="AL19">
        <f t="shared" si="4"/>
        <v>2.5029294641058786E-2</v>
      </c>
      <c r="AM19">
        <f t="shared" si="5"/>
        <v>-2.2890947048232902E-2</v>
      </c>
    </row>
    <row r="20" spans="1:39">
      <c r="A20">
        <v>2010</v>
      </c>
      <c r="B20" t="s">
        <v>58</v>
      </c>
      <c r="C20" s="36">
        <v>0.55200000000000005</v>
      </c>
      <c r="D20" s="36">
        <v>0.26600000000000001</v>
      </c>
      <c r="E20" s="36">
        <v>226</v>
      </c>
      <c r="F20" s="36">
        <v>3.89</v>
      </c>
      <c r="G20" s="36">
        <v>100</v>
      </c>
      <c r="H20" s="36">
        <v>1311</v>
      </c>
      <c r="I20" s="36">
        <v>224</v>
      </c>
      <c r="J20" s="36">
        <v>22</v>
      </c>
      <c r="K20" s="36">
        <v>687</v>
      </c>
      <c r="AJ20">
        <f t="shared" si="2"/>
        <v>-5.4500000000000048E-2</v>
      </c>
      <c r="AK20">
        <f t="shared" si="3"/>
        <v>-1.3583880229344815E-2</v>
      </c>
      <c r="AL20">
        <f t="shared" si="4"/>
        <v>5.1007567277987125E-3</v>
      </c>
      <c r="AM20">
        <f t="shared" si="5"/>
        <v>-4.5781894096465943E-2</v>
      </c>
    </row>
    <row r="21" spans="1:39">
      <c r="A21">
        <v>2010</v>
      </c>
      <c r="B21" t="s">
        <v>56</v>
      </c>
      <c r="C21" s="36">
        <v>0.40799999999999997</v>
      </c>
      <c r="D21" s="36">
        <v>0.26300000000000001</v>
      </c>
      <c r="E21" s="36">
        <v>104</v>
      </c>
      <c r="F21" s="36">
        <v>4.8</v>
      </c>
      <c r="G21" s="36">
        <v>82</v>
      </c>
      <c r="H21" s="36">
        <v>1278</v>
      </c>
      <c r="I21" s="36">
        <v>222</v>
      </c>
      <c r="J21" s="36">
        <v>27</v>
      </c>
      <c r="K21" s="36">
        <v>556</v>
      </c>
      <c r="AJ21">
        <f t="shared" si="2"/>
        <v>-0.10650000000000004</v>
      </c>
      <c r="AK21">
        <f t="shared" si="3"/>
        <v>3.7004363383387986E-2</v>
      </c>
      <c r="AL21">
        <f t="shared" si="4"/>
        <v>-6.9987127195377608E-3</v>
      </c>
      <c r="AM21">
        <f t="shared" si="5"/>
        <v>-8.219930985501836E-2</v>
      </c>
    </row>
    <row r="22" spans="1:39">
      <c r="A22">
        <v>2010</v>
      </c>
      <c r="B22" t="s">
        <v>55</v>
      </c>
      <c r="C22" s="36">
        <v>0.55300000000000005</v>
      </c>
      <c r="D22" s="36">
        <v>0.28999999999999998</v>
      </c>
      <c r="E22" s="36">
        <v>173</v>
      </c>
      <c r="F22" s="36">
        <v>4.05</v>
      </c>
      <c r="G22" s="36">
        <v>82</v>
      </c>
      <c r="H22" s="36">
        <v>1458</v>
      </c>
      <c r="I22" s="36">
        <v>238</v>
      </c>
      <c r="J22" s="36">
        <v>23</v>
      </c>
      <c r="K22" s="36">
        <v>718</v>
      </c>
      <c r="AJ22">
        <f t="shared" si="2"/>
        <v>0.15849999999999997</v>
      </c>
      <c r="AK22">
        <f t="shared" si="3"/>
        <v>3.9814821361873143E-2</v>
      </c>
      <c r="AL22">
        <f t="shared" si="4"/>
        <v>3.8552231082199552E-2</v>
      </c>
      <c r="AM22">
        <f t="shared" si="5"/>
        <v>8.8442295413627456E-2</v>
      </c>
    </row>
    <row r="23" spans="1:39">
      <c r="A23">
        <v>2010</v>
      </c>
      <c r="B23" t="s">
        <v>50</v>
      </c>
      <c r="C23" s="36">
        <v>0.54500000000000004</v>
      </c>
      <c r="D23" s="36">
        <v>0.27100000000000002</v>
      </c>
      <c r="E23" s="36">
        <v>150</v>
      </c>
      <c r="F23" s="36">
        <v>4.1900000000000004</v>
      </c>
      <c r="G23" s="36">
        <v>72</v>
      </c>
      <c r="H23" s="36">
        <v>1317</v>
      </c>
      <c r="I23" s="36">
        <v>243</v>
      </c>
      <c r="J23" s="36">
        <v>20</v>
      </c>
      <c r="K23" s="36">
        <v>655</v>
      </c>
      <c r="AJ23">
        <f t="shared" si="2"/>
        <v>6.5499999999999892E-2</v>
      </c>
      <c r="AK23">
        <f t="shared" si="3"/>
        <v>-7.9629642723745044E-3</v>
      </c>
      <c r="AL23">
        <f t="shared" si="4"/>
        <v>5.8124902247008586E-3</v>
      </c>
      <c r="AM23">
        <f t="shared" si="5"/>
        <v>6.4510850772292988E-2</v>
      </c>
    </row>
    <row r="24" spans="1:39">
      <c r="A24">
        <v>2010</v>
      </c>
      <c r="B24" t="s">
        <v>60</v>
      </c>
      <c r="C24" s="36">
        <v>0.56000000000000005</v>
      </c>
      <c r="D24" s="36">
        <v>0.25900000000000001</v>
      </c>
      <c r="E24" s="36">
        <v>119</v>
      </c>
      <c r="F24" s="36">
        <v>3.29</v>
      </c>
      <c r="G24" s="36">
        <v>91</v>
      </c>
      <c r="H24" s="36">
        <v>1229</v>
      </c>
      <c r="I24" s="36">
        <v>217</v>
      </c>
      <c r="J24" s="36">
        <v>21</v>
      </c>
      <c r="K24" s="36">
        <v>514</v>
      </c>
      <c r="AJ24">
        <f t="shared" si="2"/>
        <v>-3.5000000000000586E-3</v>
      </c>
      <c r="AK24">
        <f t="shared" si="3"/>
        <v>-5.152506293889348E-3</v>
      </c>
      <c r="AL24">
        <f t="shared" si="4"/>
        <v>-8.4221797133420522E-3</v>
      </c>
      <c r="AM24">
        <f t="shared" si="5"/>
        <v>-1.8728956675826948E-2</v>
      </c>
    </row>
    <row r="25" spans="1:39">
      <c r="A25">
        <v>2010</v>
      </c>
      <c r="B25" t="s">
        <v>51</v>
      </c>
      <c r="C25" s="36">
        <v>0.52500000000000002</v>
      </c>
      <c r="D25" s="36">
        <v>0.27400000000000002</v>
      </c>
      <c r="E25" s="36">
        <v>91</v>
      </c>
      <c r="F25" s="36">
        <v>3.52</v>
      </c>
      <c r="G25" s="36">
        <v>78</v>
      </c>
      <c r="H25" s="36">
        <v>1330</v>
      </c>
      <c r="I25" s="36">
        <v>229</v>
      </c>
      <c r="J25" s="36">
        <v>20</v>
      </c>
      <c r="K25" s="36">
        <v>585</v>
      </c>
      <c r="AJ25">
        <f t="shared" si="2"/>
        <v>-2.1500000000000075E-2</v>
      </c>
      <c r="AK25">
        <f t="shared" si="3"/>
        <v>-1.6394338207829973E-2</v>
      </c>
      <c r="AL25">
        <f t="shared" si="4"/>
        <v>-1.5539514682363507E-2</v>
      </c>
      <c r="AM25">
        <f t="shared" si="5"/>
        <v>5.3065377248176511E-2</v>
      </c>
    </row>
    <row r="26" spans="1:39">
      <c r="A26">
        <v>2009</v>
      </c>
      <c r="B26" t="s">
        <v>51</v>
      </c>
      <c r="C26" s="36">
        <v>0.57699999999999996</v>
      </c>
      <c r="D26" s="36">
        <v>0.27800000000000002</v>
      </c>
      <c r="E26" s="36">
        <v>112</v>
      </c>
      <c r="F26" s="36">
        <v>3.65</v>
      </c>
      <c r="G26" s="36">
        <v>55</v>
      </c>
      <c r="H26" s="36">
        <v>1370</v>
      </c>
      <c r="I26" s="36">
        <v>290</v>
      </c>
      <c r="J26" s="36">
        <v>27</v>
      </c>
      <c r="K26" s="36">
        <v>656</v>
      </c>
      <c r="AJ26">
        <f t="shared" si="2"/>
        <v>-3.6500000000000032E-2</v>
      </c>
      <c r="AK26">
        <f t="shared" si="3"/>
        <v>-4.4498917992681533E-2</v>
      </c>
      <c r="AL26">
        <f t="shared" si="4"/>
        <v>-1.9098182166874235E-2</v>
      </c>
      <c r="AM26">
        <f t="shared" si="5"/>
        <v>2.0809951862030041E-2</v>
      </c>
    </row>
    <row r="27" spans="1:39">
      <c r="A27">
        <v>2009</v>
      </c>
      <c r="B27" t="s">
        <v>53</v>
      </c>
      <c r="C27" s="36">
        <v>0.53800000000000003</v>
      </c>
      <c r="D27" s="36">
        <v>0.26700000000000002</v>
      </c>
      <c r="E27" s="36">
        <v>108</v>
      </c>
      <c r="F27" s="36">
        <v>4.01</v>
      </c>
      <c r="G27" s="36">
        <v>62</v>
      </c>
      <c r="H27" s="36">
        <v>1295</v>
      </c>
      <c r="I27" s="36">
        <v>233</v>
      </c>
      <c r="J27" s="36">
        <v>21</v>
      </c>
      <c r="K27" s="36">
        <v>568</v>
      </c>
      <c r="AJ27">
        <f t="shared" si="2"/>
        <v>-0.14650000000000007</v>
      </c>
      <c r="AK27">
        <f t="shared" si="3"/>
        <v>-6.1361665863592464E-2</v>
      </c>
      <c r="AL27">
        <f t="shared" si="4"/>
        <v>1.1862224948369429E-4</v>
      </c>
      <c r="AM27">
        <f t="shared" si="5"/>
        <v>-5.930836280678542E-2</v>
      </c>
    </row>
    <row r="28" spans="1:39">
      <c r="A28">
        <v>2009</v>
      </c>
      <c r="B28" t="s">
        <v>49</v>
      </c>
      <c r="C28" s="36">
        <v>0.53200000000000003</v>
      </c>
      <c r="D28" s="36">
        <v>0.26300000000000001</v>
      </c>
      <c r="E28" s="36">
        <v>129</v>
      </c>
      <c r="F28" s="36">
        <v>3.69</v>
      </c>
      <c r="G28" s="36">
        <v>79</v>
      </c>
      <c r="H28" s="36">
        <v>1263</v>
      </c>
      <c r="I28" s="36">
        <v>239</v>
      </c>
      <c r="J28" s="36">
        <v>30</v>
      </c>
      <c r="K28" s="36">
        <v>581</v>
      </c>
    </row>
    <row r="29" spans="1:39">
      <c r="A29">
        <v>2009</v>
      </c>
      <c r="B29" t="s">
        <v>50</v>
      </c>
      <c r="C29" s="36">
        <v>0.5</v>
      </c>
      <c r="D29" s="36">
        <v>0.26100000000000001</v>
      </c>
      <c r="E29" s="36">
        <v>163</v>
      </c>
      <c r="F29" s="36">
        <v>4.01</v>
      </c>
      <c r="G29" s="36">
        <v>68</v>
      </c>
      <c r="H29" s="36">
        <v>1287</v>
      </c>
      <c r="I29" s="36">
        <v>256</v>
      </c>
      <c r="J29" s="36">
        <v>25</v>
      </c>
      <c r="K29" s="36">
        <v>640</v>
      </c>
    </row>
    <row r="30" spans="1:39">
      <c r="A30">
        <v>2009</v>
      </c>
      <c r="B30" t="s">
        <v>54</v>
      </c>
      <c r="C30" s="36">
        <v>0.44600000000000001</v>
      </c>
      <c r="D30" s="36">
        <v>0.25600000000000001</v>
      </c>
      <c r="E30" s="36">
        <v>135</v>
      </c>
      <c r="F30" s="36">
        <v>4.2300000000000004</v>
      </c>
      <c r="G30" s="36">
        <v>70</v>
      </c>
      <c r="H30" s="36">
        <v>1249</v>
      </c>
      <c r="I30" s="36">
        <v>245</v>
      </c>
      <c r="J30" s="36">
        <v>26</v>
      </c>
      <c r="K30" s="36">
        <v>600</v>
      </c>
    </row>
    <row r="31" spans="1:39">
      <c r="A31">
        <v>2009</v>
      </c>
      <c r="B31" t="s">
        <v>52</v>
      </c>
      <c r="C31" s="36">
        <v>0.39400000000000002</v>
      </c>
      <c r="D31" s="36">
        <v>0.27400000000000002</v>
      </c>
      <c r="E31" s="36">
        <v>118</v>
      </c>
      <c r="F31" s="36">
        <v>4.58</v>
      </c>
      <c r="G31" s="36">
        <v>74</v>
      </c>
      <c r="H31" s="36">
        <v>1348</v>
      </c>
      <c r="I31" s="36">
        <v>257</v>
      </c>
      <c r="J31" s="36">
        <v>12</v>
      </c>
      <c r="K31" s="36">
        <v>559</v>
      </c>
    </row>
    <row r="32" spans="1:39">
      <c r="A32">
        <v>2009</v>
      </c>
      <c r="B32" t="s">
        <v>58</v>
      </c>
      <c r="C32" s="36">
        <v>0.65900000000000003</v>
      </c>
      <c r="D32" s="36">
        <v>0.27500000000000002</v>
      </c>
      <c r="E32" s="36">
        <v>182</v>
      </c>
      <c r="F32" s="36">
        <v>2.94</v>
      </c>
      <c r="G32" s="36">
        <v>84</v>
      </c>
      <c r="H32" s="36">
        <v>1375</v>
      </c>
      <c r="I32" s="36">
        <v>228</v>
      </c>
      <c r="J32" s="36">
        <v>17</v>
      </c>
      <c r="K32" s="36">
        <v>626</v>
      </c>
    </row>
    <row r="33" spans="1:11">
      <c r="A33">
        <v>2009</v>
      </c>
      <c r="B33" t="s">
        <v>60</v>
      </c>
      <c r="C33" s="36">
        <v>0.56599999999999995</v>
      </c>
      <c r="D33" s="36">
        <v>0.25800000000000001</v>
      </c>
      <c r="E33" s="36">
        <v>136</v>
      </c>
      <c r="F33" s="36">
        <v>3.17</v>
      </c>
      <c r="G33" s="36">
        <v>84</v>
      </c>
      <c r="H33" s="36">
        <v>1243</v>
      </c>
      <c r="I33" s="36">
        <v>215</v>
      </c>
      <c r="J33" s="36">
        <v>17</v>
      </c>
      <c r="K33" s="36">
        <v>579</v>
      </c>
    </row>
    <row r="34" spans="1:11">
      <c r="A34">
        <v>2009</v>
      </c>
      <c r="B34" t="s">
        <v>57</v>
      </c>
      <c r="C34" s="36">
        <v>0.497</v>
      </c>
      <c r="D34" s="36">
        <v>0.25900000000000001</v>
      </c>
      <c r="E34" s="36">
        <v>116</v>
      </c>
      <c r="F34" s="36">
        <v>3.97</v>
      </c>
      <c r="G34" s="36">
        <v>57</v>
      </c>
      <c r="H34" s="36">
        <v>1238</v>
      </c>
      <c r="I34" s="36">
        <v>200</v>
      </c>
      <c r="J34" s="36">
        <v>18</v>
      </c>
      <c r="K34" s="36">
        <v>526</v>
      </c>
    </row>
    <row r="35" spans="1:11">
      <c r="A35">
        <v>2009</v>
      </c>
      <c r="B35" t="s">
        <v>55</v>
      </c>
      <c r="C35" s="36">
        <v>0.47899999999999998</v>
      </c>
      <c r="D35" s="36">
        <v>0.255</v>
      </c>
      <c r="E35" s="36">
        <v>106</v>
      </c>
      <c r="F35" s="36">
        <v>3.28</v>
      </c>
      <c r="G35" s="36">
        <v>86</v>
      </c>
      <c r="H35" s="36">
        <v>1233</v>
      </c>
      <c r="I35" s="36">
        <v>215</v>
      </c>
      <c r="J35" s="36">
        <v>25</v>
      </c>
      <c r="K35" s="36">
        <v>526</v>
      </c>
    </row>
    <row r="36" spans="1:11">
      <c r="A36">
        <v>2009</v>
      </c>
      <c r="B36" t="s">
        <v>56</v>
      </c>
      <c r="C36" s="36">
        <v>0.46400000000000002</v>
      </c>
      <c r="D36" s="36">
        <v>0.245</v>
      </c>
      <c r="E36" s="36">
        <v>101</v>
      </c>
      <c r="F36" s="36">
        <v>3.59</v>
      </c>
      <c r="G36" s="36">
        <v>100</v>
      </c>
      <c r="H36" s="36">
        <v>1163</v>
      </c>
      <c r="I36" s="36">
        <v>196</v>
      </c>
      <c r="J36" s="36">
        <v>32</v>
      </c>
      <c r="K36" s="36">
        <v>499</v>
      </c>
    </row>
    <row r="37" spans="1:11">
      <c r="A37">
        <v>2009</v>
      </c>
      <c r="B37" t="s">
        <v>59</v>
      </c>
      <c r="C37" s="36">
        <v>0.35399999999999998</v>
      </c>
      <c r="D37" s="36">
        <v>0.23899999999999999</v>
      </c>
      <c r="E37" s="36">
        <v>128</v>
      </c>
      <c r="F37" s="36">
        <v>4.3600000000000003</v>
      </c>
      <c r="G37" s="36">
        <v>99</v>
      </c>
      <c r="H37" s="36">
        <v>1130</v>
      </c>
      <c r="I37" s="36">
        <v>193</v>
      </c>
      <c r="J37" s="36">
        <v>19</v>
      </c>
      <c r="K37" s="36">
        <v>472</v>
      </c>
    </row>
  </sheetData>
  <phoneticPr fontId="2"/>
  <pageMargins left="0.7" right="0.7" top="0.75" bottom="0.75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G25" sqref="G25"/>
    </sheetView>
  </sheetViews>
  <sheetFormatPr defaultRowHeight="13.5"/>
  <sheetData>
    <row r="1" spans="1:5">
      <c r="A1" s="40" t="s">
        <v>16</v>
      </c>
      <c r="B1" s="40"/>
    </row>
    <row r="2" spans="1:5">
      <c r="A2" s="37" t="s">
        <v>17</v>
      </c>
      <c r="B2" s="37">
        <v>0.81433045708323937</v>
      </c>
    </row>
    <row r="3" spans="1:5">
      <c r="A3" s="37" t="s">
        <v>18</v>
      </c>
      <c r="B3" s="37">
        <v>0.79692393743479306</v>
      </c>
    </row>
    <row r="4" spans="1:5" ht="14.25" thickBot="1">
      <c r="A4" s="38" t="s">
        <v>20</v>
      </c>
      <c r="B4" s="38">
        <v>36</v>
      </c>
    </row>
    <row r="5" spans="1:5" ht="14.25" thickBot="1"/>
    <row r="6" spans="1:5">
      <c r="A6" s="39"/>
      <c r="B6" s="39" t="s">
        <v>21</v>
      </c>
      <c r="C6" s="39" t="s">
        <v>19</v>
      </c>
      <c r="D6" s="39" t="s">
        <v>22</v>
      </c>
      <c r="E6" s="39" t="s">
        <v>23</v>
      </c>
    </row>
    <row r="7" spans="1:5">
      <c r="A7" s="37" t="s">
        <v>24</v>
      </c>
      <c r="B7" s="41">
        <v>6.8252857320583227E-2</v>
      </c>
      <c r="C7" s="41">
        <v>0.12320211308749661</v>
      </c>
      <c r="D7" s="41">
        <v>0.5539909633864063</v>
      </c>
      <c r="E7" s="41">
        <v>0.58343597529872238</v>
      </c>
    </row>
    <row r="8" spans="1:5">
      <c r="A8" s="37" t="s">
        <v>61</v>
      </c>
      <c r="B8" s="41">
        <v>2.8104579784851533</v>
      </c>
      <c r="C8" s="41">
        <v>0.52942757814237884</v>
      </c>
      <c r="D8" s="41">
        <v>5.3084842847558225</v>
      </c>
      <c r="E8" s="41">
        <v>8.0980401560462088E-6</v>
      </c>
    </row>
    <row r="9" spans="1:5">
      <c r="A9" s="37" t="s">
        <v>69</v>
      </c>
      <c r="B9" s="41">
        <v>7.117334969021455E-4</v>
      </c>
      <c r="C9" s="41">
        <v>1.9362898856200363E-4</v>
      </c>
      <c r="D9" s="41">
        <v>3.6757589975957297</v>
      </c>
      <c r="E9" s="41">
        <v>8.6254746908611356E-4</v>
      </c>
    </row>
    <row r="10" spans="1:5" ht="14.25" thickBot="1">
      <c r="A10" s="38" t="s">
        <v>73</v>
      </c>
      <c r="B10" s="42">
        <v>-0.10404975931014988</v>
      </c>
      <c r="C10" s="42">
        <v>9.8426900949072065E-3</v>
      </c>
      <c r="D10" s="42">
        <v>-10.571272518677306</v>
      </c>
      <c r="E10" s="42">
        <v>5.7233547480286139E-12</v>
      </c>
    </row>
  </sheetData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>
      <selection sqref="A1:K1"/>
    </sheetView>
  </sheetViews>
  <sheetFormatPr defaultRowHeight="13.5"/>
  <sheetData>
    <row r="1" spans="1:11">
      <c r="A1" s="43"/>
      <c r="B1" s="43"/>
      <c r="C1" s="43" t="s">
        <v>76</v>
      </c>
      <c r="D1" s="43" t="s">
        <v>62</v>
      </c>
      <c r="E1" s="43" t="s">
        <v>70</v>
      </c>
      <c r="F1" s="43" t="s">
        <v>74</v>
      </c>
      <c r="G1" s="43" t="s">
        <v>78</v>
      </c>
      <c r="H1" s="43" t="s">
        <v>64</v>
      </c>
      <c r="I1" s="43" t="s">
        <v>66</v>
      </c>
      <c r="J1" s="43" t="s">
        <v>68</v>
      </c>
      <c r="K1" s="43" t="s">
        <v>72</v>
      </c>
    </row>
    <row r="2" spans="1:11">
      <c r="A2">
        <v>2011</v>
      </c>
      <c r="B2" t="s">
        <v>49</v>
      </c>
      <c r="C2" s="36">
        <v>0.65700000000000003</v>
      </c>
      <c r="D2" s="36">
        <v>0.26700000000000002</v>
      </c>
      <c r="E2" s="36">
        <v>90</v>
      </c>
      <c r="F2" s="36">
        <v>2.3199999999999998</v>
      </c>
      <c r="G2" s="36">
        <v>51</v>
      </c>
      <c r="H2" s="36">
        <v>1271</v>
      </c>
      <c r="I2" s="36">
        <v>216</v>
      </c>
      <c r="J2" s="36">
        <v>34</v>
      </c>
      <c r="K2" s="36">
        <v>528</v>
      </c>
    </row>
    <row r="3" spans="1:11">
      <c r="A3">
        <v>2011</v>
      </c>
      <c r="B3" t="s">
        <v>51</v>
      </c>
      <c r="C3" s="36">
        <v>0.52600000000000002</v>
      </c>
      <c r="D3" s="36">
        <v>0.251</v>
      </c>
      <c r="E3" s="36">
        <v>86</v>
      </c>
      <c r="F3" s="36">
        <v>2.68</v>
      </c>
      <c r="G3" s="36">
        <v>77</v>
      </c>
      <c r="H3" s="36">
        <v>1189</v>
      </c>
      <c r="I3" s="36">
        <v>202</v>
      </c>
      <c r="J3" s="36">
        <v>18</v>
      </c>
      <c r="K3" s="36">
        <v>457</v>
      </c>
    </row>
    <row r="4" spans="1:11">
      <c r="A4">
        <v>2011</v>
      </c>
      <c r="B4" t="s">
        <v>52</v>
      </c>
      <c r="C4" s="36">
        <v>0.504</v>
      </c>
      <c r="D4" s="36">
        <v>0.248</v>
      </c>
      <c r="E4" s="36">
        <v>76</v>
      </c>
      <c r="F4" s="36">
        <v>3.33</v>
      </c>
      <c r="G4" s="36">
        <v>78</v>
      </c>
      <c r="H4" s="36">
        <v>1172</v>
      </c>
      <c r="I4" s="36">
        <v>186</v>
      </c>
      <c r="J4" s="36">
        <v>15</v>
      </c>
      <c r="K4" s="36">
        <v>459</v>
      </c>
    </row>
    <row r="5" spans="1:11">
      <c r="A5">
        <v>2011</v>
      </c>
      <c r="B5" t="s">
        <v>50</v>
      </c>
      <c r="C5" s="36">
        <v>0.504</v>
      </c>
      <c r="D5" s="36">
        <v>0.253</v>
      </c>
      <c r="E5" s="36">
        <v>103</v>
      </c>
      <c r="F5" s="36">
        <v>3.15</v>
      </c>
      <c r="G5" s="36">
        <v>85</v>
      </c>
      <c r="H5" s="36">
        <v>1204</v>
      </c>
      <c r="I5" s="36">
        <v>191</v>
      </c>
      <c r="J5" s="36">
        <v>18</v>
      </c>
      <c r="K5" s="36">
        <v>551</v>
      </c>
    </row>
    <row r="6" spans="1:11">
      <c r="A6">
        <v>2011</v>
      </c>
      <c r="B6" t="s">
        <v>53</v>
      </c>
      <c r="C6" s="36">
        <v>0.48199999999999998</v>
      </c>
      <c r="D6" s="36">
        <v>0.245</v>
      </c>
      <c r="E6" s="36">
        <v>53</v>
      </c>
      <c r="F6" s="36">
        <v>2.85</v>
      </c>
      <c r="G6" s="36">
        <v>76</v>
      </c>
      <c r="H6" s="36">
        <v>1140</v>
      </c>
      <c r="I6" s="36">
        <v>175</v>
      </c>
      <c r="J6" s="36">
        <v>13</v>
      </c>
      <c r="K6" s="36">
        <v>408</v>
      </c>
    </row>
    <row r="7" spans="1:11">
      <c r="A7">
        <v>2011</v>
      </c>
      <c r="B7" t="s">
        <v>54</v>
      </c>
      <c r="C7" s="36">
        <v>0.40600000000000003</v>
      </c>
      <c r="D7" s="36">
        <v>0.24099999999999999</v>
      </c>
      <c r="E7" s="36">
        <v>46</v>
      </c>
      <c r="F7" s="36">
        <v>3.4</v>
      </c>
      <c r="G7" s="36">
        <v>75</v>
      </c>
      <c r="H7" s="36">
        <v>1146</v>
      </c>
      <c r="I7" s="36">
        <v>178</v>
      </c>
      <c r="J7" s="36">
        <v>22</v>
      </c>
      <c r="K7" s="36">
        <v>415</v>
      </c>
    </row>
    <row r="8" spans="1:11">
      <c r="A8">
        <v>2011</v>
      </c>
      <c r="B8" t="s">
        <v>60</v>
      </c>
      <c r="C8" s="36">
        <v>0.56000000000000005</v>
      </c>
      <c r="D8" s="36">
        <v>0.22800000000000001</v>
      </c>
      <c r="E8" s="36">
        <v>82</v>
      </c>
      <c r="F8" s="36">
        <v>2.46</v>
      </c>
      <c r="G8" s="36">
        <v>83</v>
      </c>
      <c r="H8" s="36">
        <v>1044</v>
      </c>
      <c r="I8" s="36">
        <v>171</v>
      </c>
      <c r="J8" s="36">
        <v>25</v>
      </c>
      <c r="K8" s="36">
        <v>401</v>
      </c>
    </row>
    <row r="9" spans="1:11">
      <c r="A9">
        <v>2011</v>
      </c>
      <c r="B9" t="s">
        <v>57</v>
      </c>
      <c r="C9" s="36">
        <v>0.54300000000000004</v>
      </c>
      <c r="D9" s="36">
        <v>0.24399999999999999</v>
      </c>
      <c r="E9" s="36">
        <v>85</v>
      </c>
      <c r="F9" s="36">
        <v>3.36</v>
      </c>
      <c r="G9" s="36">
        <v>56</v>
      </c>
      <c r="H9" s="36">
        <v>1132</v>
      </c>
      <c r="I9" s="36">
        <v>169</v>
      </c>
      <c r="J9" s="36">
        <v>19</v>
      </c>
      <c r="K9" s="36">
        <v>461</v>
      </c>
    </row>
    <row r="10" spans="1:11">
      <c r="A10">
        <v>2011</v>
      </c>
      <c r="B10" t="s">
        <v>58</v>
      </c>
      <c r="C10" s="36">
        <v>0.53400000000000003</v>
      </c>
      <c r="D10" s="36">
        <v>0.24299999999999999</v>
      </c>
      <c r="E10" s="36">
        <v>108</v>
      </c>
      <c r="F10" s="36">
        <v>2.61</v>
      </c>
      <c r="G10" s="36">
        <v>67</v>
      </c>
      <c r="H10" s="36">
        <v>1145</v>
      </c>
      <c r="I10" s="36">
        <v>173</v>
      </c>
      <c r="J10" s="36">
        <v>14</v>
      </c>
      <c r="K10" s="36">
        <v>455</v>
      </c>
    </row>
    <row r="11" spans="1:11">
      <c r="A11">
        <v>2011</v>
      </c>
      <c r="B11" t="s">
        <v>55</v>
      </c>
      <c r="C11" s="36">
        <v>0.49299999999999999</v>
      </c>
      <c r="D11" s="36">
        <v>0.255</v>
      </c>
      <c r="E11" s="36">
        <v>80</v>
      </c>
      <c r="F11" s="36">
        <v>2.83</v>
      </c>
      <c r="G11" s="36">
        <v>74</v>
      </c>
      <c r="H11" s="36">
        <v>1206</v>
      </c>
      <c r="I11" s="36">
        <v>176</v>
      </c>
      <c r="J11" s="36">
        <v>25</v>
      </c>
      <c r="K11" s="36">
        <v>451</v>
      </c>
    </row>
    <row r="12" spans="1:11">
      <c r="A12">
        <v>2011</v>
      </c>
      <c r="B12" t="s">
        <v>56</v>
      </c>
      <c r="C12" s="36">
        <v>0.441</v>
      </c>
      <c r="D12" s="36">
        <v>0.245</v>
      </c>
      <c r="E12" s="36">
        <v>52</v>
      </c>
      <c r="F12" s="36">
        <v>3.22</v>
      </c>
      <c r="G12" s="36">
        <v>64</v>
      </c>
      <c r="H12" s="36">
        <v>1136</v>
      </c>
      <c r="I12" s="36">
        <v>177</v>
      </c>
      <c r="J12" s="36">
        <v>18</v>
      </c>
      <c r="K12" s="36">
        <v>420</v>
      </c>
    </row>
    <row r="13" spans="1:11">
      <c r="A13">
        <v>2011</v>
      </c>
      <c r="B13" t="s">
        <v>59</v>
      </c>
      <c r="C13" s="36">
        <v>0.35299999999999998</v>
      </c>
      <c r="D13" s="36">
        <v>0.23899999999999999</v>
      </c>
      <c r="E13" s="36">
        <v>78</v>
      </c>
      <c r="F13" s="36">
        <v>3.87</v>
      </c>
      <c r="G13" s="36">
        <v>75</v>
      </c>
      <c r="H13" s="36">
        <v>1106</v>
      </c>
      <c r="I13" s="36">
        <v>173</v>
      </c>
      <c r="J13" s="36">
        <v>13</v>
      </c>
      <c r="K13" s="36">
        <v>408</v>
      </c>
    </row>
    <row r="14" spans="1:11">
      <c r="A14">
        <v>2010</v>
      </c>
      <c r="B14" t="s">
        <v>52</v>
      </c>
      <c r="C14" s="36">
        <v>0.49299999999999999</v>
      </c>
      <c r="D14" s="36">
        <v>0.27100000000000002</v>
      </c>
      <c r="E14" s="36">
        <v>146</v>
      </c>
      <c r="F14" s="36">
        <v>3.97</v>
      </c>
      <c r="G14" s="36">
        <v>79</v>
      </c>
      <c r="H14" s="36">
        <v>1337</v>
      </c>
      <c r="I14" s="36">
        <v>251</v>
      </c>
      <c r="J14" s="36">
        <v>27</v>
      </c>
      <c r="K14" s="36">
        <v>624</v>
      </c>
    </row>
    <row r="15" spans="1:11">
      <c r="A15">
        <v>2010</v>
      </c>
      <c r="B15" t="s">
        <v>49</v>
      </c>
      <c r="C15" s="36">
        <v>0.54700000000000004</v>
      </c>
      <c r="D15" s="36">
        <v>0.26700000000000002</v>
      </c>
      <c r="E15" s="36">
        <v>134</v>
      </c>
      <c r="F15" s="36">
        <v>3.89</v>
      </c>
      <c r="G15" s="36">
        <v>75</v>
      </c>
      <c r="H15" s="36">
        <v>1308</v>
      </c>
      <c r="I15" s="36">
        <v>222</v>
      </c>
      <c r="J15" s="36">
        <v>23</v>
      </c>
      <c r="K15" s="36">
        <v>611</v>
      </c>
    </row>
    <row r="16" spans="1:11">
      <c r="A16">
        <v>2010</v>
      </c>
      <c r="B16" t="s">
        <v>57</v>
      </c>
      <c r="C16" s="36">
        <v>0.51400000000000001</v>
      </c>
      <c r="D16" s="36">
        <v>0.26800000000000002</v>
      </c>
      <c r="E16" s="36">
        <v>124</v>
      </c>
      <c r="F16" s="36">
        <v>3.85</v>
      </c>
      <c r="G16" s="36">
        <v>80</v>
      </c>
      <c r="H16" s="36">
        <v>1304</v>
      </c>
      <c r="I16" s="36">
        <v>239</v>
      </c>
      <c r="J16" s="36">
        <v>18</v>
      </c>
      <c r="K16" s="36">
        <v>597</v>
      </c>
    </row>
    <row r="17" spans="1:11">
      <c r="A17">
        <v>2010</v>
      </c>
      <c r="B17" t="s">
        <v>54</v>
      </c>
      <c r="C17" s="36">
        <v>0.52800000000000002</v>
      </c>
      <c r="D17" s="36">
        <v>0.27500000000000002</v>
      </c>
      <c r="E17" s="36">
        <v>126</v>
      </c>
      <c r="F17" s="36">
        <v>4.0999999999999996</v>
      </c>
      <c r="G17" s="36">
        <v>81</v>
      </c>
      <c r="H17" s="36">
        <v>1350</v>
      </c>
      <c r="I17" s="36">
        <v>244</v>
      </c>
      <c r="J17" s="36">
        <v>17</v>
      </c>
      <c r="K17" s="36">
        <v>663</v>
      </c>
    </row>
    <row r="18" spans="1:11">
      <c r="A18">
        <v>2010</v>
      </c>
      <c r="B18" t="s">
        <v>59</v>
      </c>
      <c r="C18" s="36">
        <v>0.33600000000000002</v>
      </c>
      <c r="D18" s="36">
        <v>0.255</v>
      </c>
      <c r="E18" s="36">
        <v>117</v>
      </c>
      <c r="F18" s="36">
        <v>4.88</v>
      </c>
      <c r="G18" s="36">
        <v>78</v>
      </c>
      <c r="H18" s="36">
        <v>1234</v>
      </c>
      <c r="I18" s="36">
        <v>217</v>
      </c>
      <c r="J18" s="36">
        <v>16</v>
      </c>
      <c r="K18" s="36">
        <v>501</v>
      </c>
    </row>
    <row r="19" spans="1:11">
      <c r="A19">
        <v>2010</v>
      </c>
      <c r="B19" t="s">
        <v>53</v>
      </c>
      <c r="C19" s="36">
        <v>0.44</v>
      </c>
      <c r="D19" s="36">
        <v>0.26500000000000001</v>
      </c>
      <c r="E19" s="36">
        <v>95</v>
      </c>
      <c r="F19" s="36">
        <v>3.98</v>
      </c>
      <c r="G19" s="36">
        <v>82</v>
      </c>
      <c r="H19" s="36">
        <v>1290</v>
      </c>
      <c r="I19" s="36">
        <v>233</v>
      </c>
      <c r="J19" s="36">
        <v>20</v>
      </c>
      <c r="K19" s="36">
        <v>546</v>
      </c>
    </row>
    <row r="20" spans="1:11">
      <c r="A20">
        <v>2010</v>
      </c>
      <c r="B20" t="s">
        <v>58</v>
      </c>
      <c r="C20" s="36">
        <v>0.55200000000000005</v>
      </c>
      <c r="D20" s="36">
        <v>0.26600000000000001</v>
      </c>
      <c r="E20" s="36">
        <v>226</v>
      </c>
      <c r="F20" s="36">
        <v>3.89</v>
      </c>
      <c r="G20" s="36">
        <v>100</v>
      </c>
      <c r="H20" s="36">
        <v>1311</v>
      </c>
      <c r="I20" s="36">
        <v>224</v>
      </c>
      <c r="J20" s="36">
        <v>22</v>
      </c>
      <c r="K20" s="36">
        <v>687</v>
      </c>
    </row>
    <row r="21" spans="1:11">
      <c r="A21">
        <v>2010</v>
      </c>
      <c r="B21" t="s">
        <v>56</v>
      </c>
      <c r="C21" s="36">
        <v>0.40799999999999997</v>
      </c>
      <c r="D21" s="36">
        <v>0.26300000000000001</v>
      </c>
      <c r="E21" s="36">
        <v>104</v>
      </c>
      <c r="F21" s="36">
        <v>4.8</v>
      </c>
      <c r="G21" s="36">
        <v>82</v>
      </c>
      <c r="H21" s="36">
        <v>1278</v>
      </c>
      <c r="I21" s="36">
        <v>222</v>
      </c>
      <c r="J21" s="36">
        <v>27</v>
      </c>
      <c r="K21" s="36">
        <v>556</v>
      </c>
    </row>
    <row r="22" spans="1:11">
      <c r="A22">
        <v>2010</v>
      </c>
      <c r="B22" t="s">
        <v>55</v>
      </c>
      <c r="C22" s="36">
        <v>0.55300000000000005</v>
      </c>
      <c r="D22" s="36">
        <v>0.28999999999999998</v>
      </c>
      <c r="E22" s="36">
        <v>173</v>
      </c>
      <c r="F22" s="36">
        <v>4.05</v>
      </c>
      <c r="G22" s="36">
        <v>82</v>
      </c>
      <c r="H22" s="36">
        <v>1458</v>
      </c>
      <c r="I22" s="36">
        <v>238</v>
      </c>
      <c r="J22" s="36">
        <v>23</v>
      </c>
      <c r="K22" s="36">
        <v>718</v>
      </c>
    </row>
    <row r="23" spans="1:11">
      <c r="A23">
        <v>2010</v>
      </c>
      <c r="B23" t="s">
        <v>50</v>
      </c>
      <c r="C23" s="36">
        <v>0.54500000000000004</v>
      </c>
      <c r="D23" s="36">
        <v>0.27100000000000002</v>
      </c>
      <c r="E23" s="36">
        <v>150</v>
      </c>
      <c r="F23" s="36">
        <v>4.1900000000000004</v>
      </c>
      <c r="G23" s="36">
        <v>72</v>
      </c>
      <c r="H23" s="36">
        <v>1317</v>
      </c>
      <c r="I23" s="36">
        <v>243</v>
      </c>
      <c r="J23" s="36">
        <v>20</v>
      </c>
      <c r="K23" s="36">
        <v>655</v>
      </c>
    </row>
    <row r="24" spans="1:11">
      <c r="A24">
        <v>2010</v>
      </c>
      <c r="B24" t="s">
        <v>60</v>
      </c>
      <c r="C24" s="36">
        <v>0.56000000000000005</v>
      </c>
      <c r="D24" s="36">
        <v>0.25900000000000001</v>
      </c>
      <c r="E24" s="36">
        <v>119</v>
      </c>
      <c r="F24" s="36">
        <v>3.29</v>
      </c>
      <c r="G24" s="36">
        <v>91</v>
      </c>
      <c r="H24" s="36">
        <v>1229</v>
      </c>
      <c r="I24" s="36">
        <v>217</v>
      </c>
      <c r="J24" s="36">
        <v>21</v>
      </c>
      <c r="K24" s="36">
        <v>514</v>
      </c>
    </row>
    <row r="25" spans="1:11">
      <c r="A25">
        <v>2010</v>
      </c>
      <c r="B25" t="s">
        <v>51</v>
      </c>
      <c r="C25" s="36">
        <v>0.52500000000000002</v>
      </c>
      <c r="D25" s="36">
        <v>0.27400000000000002</v>
      </c>
      <c r="E25" s="36">
        <v>91</v>
      </c>
      <c r="F25" s="36">
        <v>3.52</v>
      </c>
      <c r="G25" s="36">
        <v>78</v>
      </c>
      <c r="H25" s="36">
        <v>1330</v>
      </c>
      <c r="I25" s="36">
        <v>229</v>
      </c>
      <c r="J25" s="36">
        <v>20</v>
      </c>
      <c r="K25" s="36">
        <v>585</v>
      </c>
    </row>
    <row r="26" spans="1:11">
      <c r="A26">
        <v>2009</v>
      </c>
      <c r="B26" t="s">
        <v>52</v>
      </c>
      <c r="C26" s="36">
        <v>0.39400000000000002</v>
      </c>
      <c r="D26" s="36">
        <v>0.27400000000000002</v>
      </c>
      <c r="E26" s="36">
        <v>118</v>
      </c>
      <c r="F26" s="36">
        <v>4.58</v>
      </c>
      <c r="G26" s="36">
        <v>74</v>
      </c>
      <c r="H26" s="36">
        <v>1348</v>
      </c>
      <c r="I26" s="36">
        <v>257</v>
      </c>
      <c r="J26" s="36">
        <v>12</v>
      </c>
      <c r="K26" s="36">
        <v>559</v>
      </c>
    </row>
    <row r="27" spans="1:11">
      <c r="A27">
        <v>2009</v>
      </c>
      <c r="B27" t="s">
        <v>49</v>
      </c>
      <c r="C27" s="36">
        <v>0.53200000000000003</v>
      </c>
      <c r="D27" s="36">
        <v>0.26300000000000001</v>
      </c>
      <c r="E27" s="36">
        <v>129</v>
      </c>
      <c r="F27" s="36">
        <v>3.69</v>
      </c>
      <c r="G27" s="36">
        <v>79</v>
      </c>
      <c r="H27" s="36">
        <v>1263</v>
      </c>
      <c r="I27" s="36">
        <v>239</v>
      </c>
      <c r="J27" s="36">
        <v>30</v>
      </c>
      <c r="K27" s="36">
        <v>581</v>
      </c>
    </row>
    <row r="28" spans="1:11">
      <c r="A28">
        <v>2009</v>
      </c>
      <c r="B28" t="s">
        <v>57</v>
      </c>
      <c r="C28" s="36">
        <v>0.497</v>
      </c>
      <c r="D28" s="36">
        <v>0.25900000000000001</v>
      </c>
      <c r="E28" s="36">
        <v>116</v>
      </c>
      <c r="F28" s="36">
        <v>3.97</v>
      </c>
      <c r="G28" s="36">
        <v>57</v>
      </c>
      <c r="H28" s="36">
        <v>1238</v>
      </c>
      <c r="I28" s="36">
        <v>200</v>
      </c>
      <c r="J28" s="36">
        <v>18</v>
      </c>
      <c r="K28" s="36">
        <v>526</v>
      </c>
    </row>
    <row r="29" spans="1:11">
      <c r="A29">
        <v>2009</v>
      </c>
      <c r="B29" t="s">
        <v>54</v>
      </c>
      <c r="C29" s="36">
        <v>0.44600000000000001</v>
      </c>
      <c r="D29" s="36">
        <v>0.25600000000000001</v>
      </c>
      <c r="E29" s="36">
        <v>135</v>
      </c>
      <c r="F29" s="36">
        <v>4.2300000000000004</v>
      </c>
      <c r="G29" s="36">
        <v>70</v>
      </c>
      <c r="H29" s="36">
        <v>1249</v>
      </c>
      <c r="I29" s="36">
        <v>245</v>
      </c>
      <c r="J29" s="36">
        <v>26</v>
      </c>
      <c r="K29" s="36">
        <v>600</v>
      </c>
    </row>
    <row r="30" spans="1:11">
      <c r="A30">
        <v>2009</v>
      </c>
      <c r="B30" t="s">
        <v>59</v>
      </c>
      <c r="C30" s="36">
        <v>0.35399999999999998</v>
      </c>
      <c r="D30" s="36">
        <v>0.23899999999999999</v>
      </c>
      <c r="E30" s="36">
        <v>128</v>
      </c>
      <c r="F30" s="36">
        <v>4.3600000000000003</v>
      </c>
      <c r="G30" s="36">
        <v>99</v>
      </c>
      <c r="H30" s="36">
        <v>1130</v>
      </c>
      <c r="I30" s="36">
        <v>193</v>
      </c>
      <c r="J30" s="36">
        <v>19</v>
      </c>
      <c r="K30" s="36">
        <v>472</v>
      </c>
    </row>
    <row r="31" spans="1:11">
      <c r="A31">
        <v>2009</v>
      </c>
      <c r="B31" t="s">
        <v>53</v>
      </c>
      <c r="C31" s="36">
        <v>0.53800000000000003</v>
      </c>
      <c r="D31" s="36">
        <v>0.26700000000000002</v>
      </c>
      <c r="E31" s="36">
        <v>108</v>
      </c>
      <c r="F31" s="36">
        <v>4.01</v>
      </c>
      <c r="G31" s="36">
        <v>62</v>
      </c>
      <c r="H31" s="36">
        <v>1295</v>
      </c>
      <c r="I31" s="36">
        <v>233</v>
      </c>
      <c r="J31" s="36">
        <v>21</v>
      </c>
      <c r="K31" s="36">
        <v>568</v>
      </c>
    </row>
    <row r="32" spans="1:11">
      <c r="A32">
        <v>2009</v>
      </c>
      <c r="B32" t="s">
        <v>58</v>
      </c>
      <c r="C32" s="36">
        <v>0.65900000000000003</v>
      </c>
      <c r="D32" s="36">
        <v>0.27500000000000002</v>
      </c>
      <c r="E32" s="36">
        <v>182</v>
      </c>
      <c r="F32" s="36">
        <v>2.94</v>
      </c>
      <c r="G32" s="36">
        <v>84</v>
      </c>
      <c r="H32" s="36">
        <v>1375</v>
      </c>
      <c r="I32" s="36">
        <v>228</v>
      </c>
      <c r="J32" s="36">
        <v>17</v>
      </c>
      <c r="K32" s="36">
        <v>626</v>
      </c>
    </row>
    <row r="33" spans="1:11">
      <c r="A33">
        <v>2009</v>
      </c>
      <c r="B33" t="s">
        <v>56</v>
      </c>
      <c r="C33" s="36">
        <v>0.46400000000000002</v>
      </c>
      <c r="D33" s="36">
        <v>0.245</v>
      </c>
      <c r="E33" s="36">
        <v>101</v>
      </c>
      <c r="F33" s="36">
        <v>3.59</v>
      </c>
      <c r="G33" s="36">
        <v>100</v>
      </c>
      <c r="H33" s="36">
        <v>1163</v>
      </c>
      <c r="I33" s="36">
        <v>196</v>
      </c>
      <c r="J33" s="36">
        <v>32</v>
      </c>
      <c r="K33" s="36">
        <v>499</v>
      </c>
    </row>
    <row r="34" spans="1:11">
      <c r="A34">
        <v>2009</v>
      </c>
      <c r="B34" t="s">
        <v>55</v>
      </c>
      <c r="C34" s="36">
        <v>0.47899999999999998</v>
      </c>
      <c r="D34" s="36">
        <v>0.255</v>
      </c>
      <c r="E34" s="36">
        <v>106</v>
      </c>
      <c r="F34" s="36">
        <v>3.28</v>
      </c>
      <c r="G34" s="36">
        <v>86</v>
      </c>
      <c r="H34" s="36">
        <v>1233</v>
      </c>
      <c r="I34" s="36">
        <v>215</v>
      </c>
      <c r="J34" s="36">
        <v>25</v>
      </c>
      <c r="K34" s="36">
        <v>526</v>
      </c>
    </row>
    <row r="35" spans="1:11">
      <c r="A35">
        <v>2009</v>
      </c>
      <c r="B35" t="s">
        <v>50</v>
      </c>
      <c r="C35" s="36">
        <v>0.5</v>
      </c>
      <c r="D35" s="36">
        <v>0.26100000000000001</v>
      </c>
      <c r="E35" s="36">
        <v>163</v>
      </c>
      <c r="F35" s="36">
        <v>4.01</v>
      </c>
      <c r="G35" s="36">
        <v>68</v>
      </c>
      <c r="H35" s="36">
        <v>1287</v>
      </c>
      <c r="I35" s="36">
        <v>256</v>
      </c>
      <c r="J35" s="36">
        <v>25</v>
      </c>
      <c r="K35" s="36">
        <v>640</v>
      </c>
    </row>
    <row r="36" spans="1:11">
      <c r="A36">
        <v>2009</v>
      </c>
      <c r="B36" t="s">
        <v>60</v>
      </c>
      <c r="C36" s="36">
        <v>0.56599999999999995</v>
      </c>
      <c r="D36" s="36">
        <v>0.25800000000000001</v>
      </c>
      <c r="E36" s="36">
        <v>136</v>
      </c>
      <c r="F36" s="36">
        <v>3.17</v>
      </c>
      <c r="G36" s="36">
        <v>84</v>
      </c>
      <c r="H36" s="36">
        <v>1243</v>
      </c>
      <c r="I36" s="36">
        <v>215</v>
      </c>
      <c r="J36" s="36">
        <v>17</v>
      </c>
      <c r="K36" s="36">
        <v>579</v>
      </c>
    </row>
    <row r="37" spans="1:11">
      <c r="A37">
        <v>2009</v>
      </c>
      <c r="B37" t="s">
        <v>51</v>
      </c>
      <c r="C37" s="36">
        <v>0.57699999999999996</v>
      </c>
      <c r="D37" s="36">
        <v>0.27800000000000002</v>
      </c>
      <c r="E37" s="36">
        <v>112</v>
      </c>
      <c r="F37" s="36">
        <v>3.65</v>
      </c>
      <c r="G37" s="36">
        <v>55</v>
      </c>
      <c r="H37" s="36">
        <v>1370</v>
      </c>
      <c r="I37" s="36">
        <v>290</v>
      </c>
      <c r="J37" s="36">
        <v>27</v>
      </c>
      <c r="K37" s="36">
        <v>656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表８．１</vt:lpstr>
      <vt:lpstr>表８．２</vt:lpstr>
      <vt:lpstr>表８．３</vt:lpstr>
      <vt:lpstr>図８．１</vt:lpstr>
      <vt:lpstr>図８．３</vt:lpstr>
      <vt:lpstr>表８．４＿図８．２backdata(1)</vt:lpstr>
      <vt:lpstr>図８．２backdata(2)</vt:lpstr>
      <vt:lpstr>表８．５</vt:lpstr>
      <vt:lpstr>付表８．１</vt:lpstr>
      <vt:lpstr>付表８．２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2012-06-05T02:56:41Z</dcterms:modified>
</cp:coreProperties>
</file>