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ml.chartshapes+xml"/>
  <Override PartName="/xl/charts/chart4.xml" ContentType="application/vnd.openxmlformats-officedocument.drawingml.chart+xml"/>
  <Override PartName="/xl/drawings/drawing3.xml" ContentType="application/vnd.openxmlformats-officedocument.drawingml.chartshapes+xml"/>
  <Override PartName="/xl/charts/chart5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35" windowWidth="14760" windowHeight="7815"/>
  </bookViews>
  <sheets>
    <sheet name="表３．１" sheetId="1" r:id="rId1"/>
    <sheet name="図３．１～図３．４，図３．６" sheetId="3" r:id="rId2"/>
    <sheet name="表３．２、表３．３、図３．５" sheetId="5" r:id="rId3"/>
    <sheet name="表３．４" sheetId="9" r:id="rId4"/>
    <sheet name="表３．５" sheetId="7" r:id="rId5"/>
    <sheet name="図３．７、図３．８" sheetId="8" r:id="rId6"/>
    <sheet name="付表３．１" sheetId="2" r:id="rId7"/>
    <sheet name="付表３．２" sheetId="6" r:id="rId8"/>
  </sheets>
  <calcPr calcId="145621"/>
</workbook>
</file>

<file path=xl/calcChain.xml><?xml version="1.0" encoding="utf-8"?>
<calcChain xmlns="http://schemas.openxmlformats.org/spreadsheetml/2006/main">
  <c r="C27" i="9" l="1"/>
  <c r="E26" i="9" s="1"/>
  <c r="G26" i="9" s="1"/>
  <c r="B27" i="9"/>
  <c r="E7" i="9" l="1"/>
  <c r="G7" i="9" s="1"/>
  <c r="E4" i="9"/>
  <c r="G4" i="9" s="1"/>
  <c r="E9" i="9"/>
  <c r="G9" i="9" s="1"/>
  <c r="E13" i="9"/>
  <c r="G13" i="9" s="1"/>
  <c r="E5" i="9"/>
  <c r="G5" i="9" s="1"/>
  <c r="E25" i="9"/>
  <c r="G25" i="9" s="1"/>
  <c r="E21" i="9"/>
  <c r="G21" i="9" s="1"/>
  <c r="D7" i="9"/>
  <c r="D15" i="9"/>
  <c r="D23" i="9"/>
  <c r="F23" i="9" s="1"/>
  <c r="D3" i="9"/>
  <c r="D10" i="9"/>
  <c r="D14" i="9"/>
  <c r="D17" i="9"/>
  <c r="F17" i="9" s="1"/>
  <c r="D19" i="9"/>
  <c r="E11" i="9"/>
  <c r="G11" i="9" s="1"/>
  <c r="E17" i="9"/>
  <c r="G17" i="9" s="1"/>
  <c r="D18" i="9"/>
  <c r="F18" i="9" s="1"/>
  <c r="D22" i="9"/>
  <c r="D26" i="9"/>
  <c r="F26" i="9" s="1"/>
  <c r="D4" i="9"/>
  <c r="D5" i="9"/>
  <c r="F5" i="9" s="1"/>
  <c r="E8" i="9"/>
  <c r="G8" i="9" s="1"/>
  <c r="E12" i="9"/>
  <c r="G12" i="9" s="1"/>
  <c r="E15" i="9"/>
  <c r="G15" i="9" s="1"/>
  <c r="E19" i="9"/>
  <c r="G19" i="9" s="1"/>
  <c r="E20" i="9"/>
  <c r="G20" i="9" s="1"/>
  <c r="E23" i="9"/>
  <c r="G23" i="9" s="1"/>
  <c r="E24" i="9"/>
  <c r="G24" i="9" s="1"/>
  <c r="D6" i="9"/>
  <c r="D9" i="9"/>
  <c r="F9" i="9" s="1"/>
  <c r="D11" i="9"/>
  <c r="F11" i="9" s="1"/>
  <c r="D13" i="9"/>
  <c r="F13" i="9" s="1"/>
  <c r="E16" i="9"/>
  <c r="G16" i="9" s="1"/>
  <c r="D21" i="9"/>
  <c r="F21" i="9" s="1"/>
  <c r="D25" i="9"/>
  <c r="E3" i="9"/>
  <c r="G3" i="9" s="1"/>
  <c r="E6" i="9"/>
  <c r="G6" i="9" s="1"/>
  <c r="D8" i="9"/>
  <c r="F8" i="9" s="1"/>
  <c r="E10" i="9"/>
  <c r="G10" i="9" s="1"/>
  <c r="D12" i="9"/>
  <c r="F12" i="9" s="1"/>
  <c r="E14" i="9"/>
  <c r="G14" i="9" s="1"/>
  <c r="D16" i="9"/>
  <c r="E18" i="9"/>
  <c r="G18" i="9" s="1"/>
  <c r="D20" i="9"/>
  <c r="F20" i="9" s="1"/>
  <c r="E22" i="9"/>
  <c r="G22" i="9" s="1"/>
  <c r="D24" i="9"/>
  <c r="O7" i="5"/>
  <c r="L7" i="5"/>
  <c r="G7" i="5"/>
  <c r="E7" i="5"/>
  <c r="F6" i="9" l="1"/>
  <c r="F4" i="9"/>
  <c r="G27" i="9"/>
  <c r="F25" i="9"/>
  <c r="F10" i="9"/>
  <c r="F7" i="9"/>
  <c r="F14" i="9"/>
  <c r="F15" i="9"/>
  <c r="F24" i="9"/>
  <c r="F16" i="9"/>
  <c r="F22" i="9"/>
  <c r="F19" i="9"/>
  <c r="F3" i="9"/>
  <c r="F27" i="9" l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  <c r="H5" i="1"/>
  <c r="H4" i="1"/>
  <c r="P6" i="5"/>
  <c r="P5" i="5"/>
  <c r="P4" i="5"/>
  <c r="P7" i="5" s="1"/>
  <c r="M6" i="5"/>
  <c r="M5" i="5"/>
  <c r="M4" i="5"/>
  <c r="G2" i="1"/>
  <c r="J25" i="1" l="1"/>
  <c r="M25" i="1" s="1"/>
  <c r="Q25" i="1"/>
  <c r="Q21" i="1"/>
  <c r="Q17" i="1"/>
  <c r="Q13" i="1"/>
  <c r="Q9" i="1"/>
  <c r="Q5" i="1"/>
  <c r="Q23" i="1"/>
  <c r="S23" i="1" s="1"/>
  <c r="Q15" i="1"/>
  <c r="Q7" i="1"/>
  <c r="Q22" i="1"/>
  <c r="Q18" i="1"/>
  <c r="S18" i="1" s="1"/>
  <c r="Q10" i="1"/>
  <c r="Q2" i="1"/>
  <c r="S2" i="1" s="1"/>
  <c r="Q24" i="1"/>
  <c r="Q20" i="1"/>
  <c r="Q16" i="1"/>
  <c r="Q12" i="1"/>
  <c r="Q8" i="1"/>
  <c r="Q4" i="1"/>
  <c r="Q19" i="1"/>
  <c r="Q11" i="1"/>
  <c r="Q3" i="1"/>
  <c r="Q14" i="1"/>
  <c r="S14" i="1" s="1"/>
  <c r="Q6" i="1"/>
  <c r="K20" i="1"/>
  <c r="N20" i="1" s="1"/>
  <c r="L2" i="1"/>
  <c r="O2" i="1" s="1"/>
  <c r="R25" i="1"/>
  <c r="T25" i="1" s="1"/>
  <c r="R21" i="1"/>
  <c r="T21" i="1" s="1"/>
  <c r="R17" i="1"/>
  <c r="T17" i="1" s="1"/>
  <c r="R13" i="1"/>
  <c r="T13" i="1" s="1"/>
  <c r="R9" i="1"/>
  <c r="T9" i="1" s="1"/>
  <c r="R5" i="1"/>
  <c r="T5" i="1" s="1"/>
  <c r="R19" i="1"/>
  <c r="T19" i="1" s="1"/>
  <c r="R15" i="1"/>
  <c r="T15" i="1" s="1"/>
  <c r="R7" i="1"/>
  <c r="T7" i="1" s="1"/>
  <c r="R18" i="1"/>
  <c r="T18" i="1" s="1"/>
  <c r="R6" i="1"/>
  <c r="T6" i="1" s="1"/>
  <c r="R24" i="1"/>
  <c r="T24" i="1" s="1"/>
  <c r="R20" i="1"/>
  <c r="T20" i="1" s="1"/>
  <c r="R16" i="1"/>
  <c r="T16" i="1" s="1"/>
  <c r="R12" i="1"/>
  <c r="T12" i="1" s="1"/>
  <c r="R8" i="1"/>
  <c r="T8" i="1" s="1"/>
  <c r="R4" i="1"/>
  <c r="T4" i="1" s="1"/>
  <c r="R23" i="1"/>
  <c r="T23" i="1" s="1"/>
  <c r="R11" i="1"/>
  <c r="T11" i="1" s="1"/>
  <c r="R3" i="1"/>
  <c r="T3" i="1" s="1"/>
  <c r="R22" i="1"/>
  <c r="T22" i="1" s="1"/>
  <c r="R14" i="1"/>
  <c r="T14" i="1" s="1"/>
  <c r="R10" i="1"/>
  <c r="T10" i="1" s="1"/>
  <c r="R2" i="1"/>
  <c r="T2" i="1" s="1"/>
  <c r="M7" i="5"/>
  <c r="L3" i="1"/>
  <c r="O3" i="1" s="1"/>
  <c r="L13" i="1"/>
  <c r="O13" i="1" s="1"/>
  <c r="L24" i="1"/>
  <c r="O24" i="1" s="1"/>
  <c r="L5" i="1"/>
  <c r="O5" i="1" s="1"/>
  <c r="L16" i="1"/>
  <c r="O16" i="1" s="1"/>
  <c r="K4" i="1"/>
  <c r="N4" i="1" s="1"/>
  <c r="J10" i="1"/>
  <c r="M10" i="1" s="1"/>
  <c r="L8" i="1"/>
  <c r="O8" i="1" s="1"/>
  <c r="L19" i="1"/>
  <c r="O19" i="1" s="1"/>
  <c r="K3" i="1"/>
  <c r="N3" i="1" s="1"/>
  <c r="K7" i="1"/>
  <c r="N7" i="1" s="1"/>
  <c r="K11" i="1"/>
  <c r="N11" i="1" s="1"/>
  <c r="K15" i="1"/>
  <c r="N15" i="1" s="1"/>
  <c r="K19" i="1"/>
  <c r="N19" i="1" s="1"/>
  <c r="K23" i="1"/>
  <c r="N23" i="1" s="1"/>
  <c r="J18" i="1"/>
  <c r="M18" i="1" s="1"/>
  <c r="L11" i="1"/>
  <c r="O11" i="1" s="1"/>
  <c r="L21" i="1"/>
  <c r="O21" i="1" s="1"/>
  <c r="K8" i="1"/>
  <c r="N8" i="1" s="1"/>
  <c r="K16" i="1"/>
  <c r="N16" i="1" s="1"/>
  <c r="K24" i="1"/>
  <c r="N24" i="1" s="1"/>
  <c r="J6" i="1"/>
  <c r="M6" i="1" s="1"/>
  <c r="J14" i="1"/>
  <c r="M14" i="1" s="1"/>
  <c r="J22" i="1"/>
  <c r="M22" i="1" s="1"/>
  <c r="K5" i="1"/>
  <c r="N5" i="1" s="1"/>
  <c r="K9" i="1"/>
  <c r="N9" i="1" s="1"/>
  <c r="K13" i="1"/>
  <c r="N13" i="1" s="1"/>
  <c r="K17" i="1"/>
  <c r="N17" i="1" s="1"/>
  <c r="K21" i="1"/>
  <c r="N21" i="1" s="1"/>
  <c r="K25" i="1"/>
  <c r="N25" i="1" s="1"/>
  <c r="K12" i="1"/>
  <c r="N12" i="1" s="1"/>
  <c r="J7" i="1"/>
  <c r="M7" i="1" s="1"/>
  <c r="J15" i="1"/>
  <c r="M15" i="1" s="1"/>
  <c r="J23" i="1"/>
  <c r="M23" i="1" s="1"/>
  <c r="L7" i="1"/>
  <c r="O7" i="1" s="1"/>
  <c r="L12" i="1"/>
  <c r="O12" i="1" s="1"/>
  <c r="L17" i="1"/>
  <c r="O17" i="1" s="1"/>
  <c r="L23" i="1"/>
  <c r="O23" i="1" s="1"/>
  <c r="K2" i="1"/>
  <c r="N2" i="1" s="1"/>
  <c r="K6" i="1"/>
  <c r="N6" i="1" s="1"/>
  <c r="K10" i="1"/>
  <c r="N10" i="1" s="1"/>
  <c r="K14" i="1"/>
  <c r="N14" i="1" s="1"/>
  <c r="K18" i="1"/>
  <c r="N18" i="1" s="1"/>
  <c r="K22" i="1"/>
  <c r="N22" i="1" s="1"/>
  <c r="J2" i="1"/>
  <c r="M2" i="1" s="1"/>
  <c r="J3" i="1"/>
  <c r="M3" i="1" s="1"/>
  <c r="J11" i="1"/>
  <c r="M11" i="1" s="1"/>
  <c r="J19" i="1"/>
  <c r="M19" i="1" s="1"/>
  <c r="L4" i="1"/>
  <c r="O4" i="1" s="1"/>
  <c r="L9" i="1"/>
  <c r="O9" i="1" s="1"/>
  <c r="L15" i="1"/>
  <c r="O15" i="1" s="1"/>
  <c r="L20" i="1"/>
  <c r="O20" i="1" s="1"/>
  <c r="L25" i="1"/>
  <c r="O25" i="1" s="1"/>
  <c r="J4" i="1"/>
  <c r="M4" i="1" s="1"/>
  <c r="J8" i="1"/>
  <c r="M8" i="1" s="1"/>
  <c r="J12" i="1"/>
  <c r="M12" i="1" s="1"/>
  <c r="J16" i="1"/>
  <c r="M16" i="1" s="1"/>
  <c r="J20" i="1"/>
  <c r="M20" i="1" s="1"/>
  <c r="J24" i="1"/>
  <c r="M24" i="1" s="1"/>
  <c r="J5" i="1"/>
  <c r="M5" i="1" s="1"/>
  <c r="J9" i="1"/>
  <c r="M9" i="1" s="1"/>
  <c r="J13" i="1"/>
  <c r="M13" i="1" s="1"/>
  <c r="J17" i="1"/>
  <c r="M17" i="1" s="1"/>
  <c r="J21" i="1"/>
  <c r="M21" i="1" s="1"/>
  <c r="L6" i="1"/>
  <c r="O6" i="1" s="1"/>
  <c r="L10" i="1"/>
  <c r="O10" i="1" s="1"/>
  <c r="L14" i="1"/>
  <c r="O14" i="1" s="1"/>
  <c r="L18" i="1"/>
  <c r="O18" i="1" s="1"/>
  <c r="L22" i="1"/>
  <c r="O22" i="1" s="1"/>
  <c r="S4" i="1" l="1"/>
  <c r="S20" i="1"/>
  <c r="S17" i="1"/>
  <c r="T27" i="1"/>
  <c r="S3" i="1"/>
  <c r="S8" i="1"/>
  <c r="S24" i="1"/>
  <c r="S22" i="1"/>
  <c r="S5" i="1"/>
  <c r="S21" i="1"/>
  <c r="S11" i="1"/>
  <c r="S12" i="1"/>
  <c r="S7" i="1"/>
  <c r="S9" i="1"/>
  <c r="S25" i="1"/>
  <c r="S6" i="1"/>
  <c r="S27" i="1" s="1"/>
  <c r="S29" i="1" s="1"/>
  <c r="S19" i="1"/>
  <c r="S16" i="1"/>
  <c r="S10" i="1"/>
  <c r="S15" i="1"/>
  <c r="S13" i="1"/>
  <c r="N27" i="1"/>
  <c r="M27" i="1"/>
  <c r="N29" i="1" s="1"/>
  <c r="M29" i="1" l="1"/>
</calcChain>
</file>

<file path=xl/sharedStrings.xml><?xml version="1.0" encoding="utf-8"?>
<sst xmlns="http://schemas.openxmlformats.org/spreadsheetml/2006/main" count="200" uniqueCount="141">
  <si>
    <t>平均気温</t>
    <rPh sb="0" eb="2">
      <t>ヘイキン</t>
    </rPh>
    <rPh sb="2" eb="4">
      <t>キオン</t>
    </rPh>
    <phoneticPr fontId="1"/>
  </si>
  <si>
    <t>東京23区</t>
    <rPh sb="0" eb="2">
      <t>トウキョウ</t>
    </rPh>
    <rPh sb="4" eb="5">
      <t>ク</t>
    </rPh>
    <phoneticPr fontId="1"/>
  </si>
  <si>
    <t>大阪市</t>
    <rPh sb="0" eb="3">
      <t>オオサカシ</t>
    </rPh>
    <phoneticPr fontId="1"/>
  </si>
  <si>
    <t>清酒</t>
    <rPh sb="0" eb="2">
      <t>セイシュ</t>
    </rPh>
    <phoneticPr fontId="1"/>
  </si>
  <si>
    <t>図３．１</t>
    <rPh sb="0" eb="1">
      <t>ズ</t>
    </rPh>
    <phoneticPr fontId="1"/>
  </si>
  <si>
    <t>図３．２</t>
    <rPh sb="0" eb="1">
      <t>ズ</t>
    </rPh>
    <phoneticPr fontId="1"/>
  </si>
  <si>
    <t>図３．３</t>
    <rPh sb="0" eb="1">
      <t>ズ</t>
    </rPh>
    <phoneticPr fontId="1"/>
  </si>
  <si>
    <t>図３．４</t>
    <rPh sb="0" eb="1">
      <t>ズ</t>
    </rPh>
    <phoneticPr fontId="1"/>
  </si>
  <si>
    <t>Y</t>
    <phoneticPr fontId="1"/>
  </si>
  <si>
    <r>
      <rPr>
        <sz val="11"/>
        <color theme="1"/>
        <rFont val="ＭＳ Ｐゴシック"/>
        <family val="2"/>
        <charset val="128"/>
      </rPr>
      <t>実績値</t>
    </r>
    <rPh sb="0" eb="3">
      <t>ジッセキチ</t>
    </rPh>
    <phoneticPr fontId="1"/>
  </si>
  <si>
    <r>
      <rPr>
        <sz val="11"/>
        <color theme="1"/>
        <rFont val="ＭＳ Ｐゴシック"/>
        <family val="2"/>
        <charset val="128"/>
      </rPr>
      <t>ケース１</t>
    </r>
    <phoneticPr fontId="1"/>
  </si>
  <si>
    <r>
      <rPr>
        <sz val="11"/>
        <color theme="1"/>
        <rFont val="ＭＳ Ｐゴシック"/>
        <family val="2"/>
        <charset val="128"/>
      </rPr>
      <t>ケース２</t>
    </r>
    <phoneticPr fontId="1"/>
  </si>
  <si>
    <t>図３．５</t>
    <rPh sb="0" eb="1">
      <t>ズ</t>
    </rPh>
    <phoneticPr fontId="1"/>
  </si>
  <si>
    <t>表３．３</t>
    <rPh sb="0" eb="1">
      <t>ヒョウ</t>
    </rPh>
    <phoneticPr fontId="1"/>
  </si>
  <si>
    <t>表３．２</t>
    <rPh sb="0" eb="1">
      <t>ヒョウ</t>
    </rPh>
    <phoneticPr fontId="1"/>
  </si>
  <si>
    <t>図３．６</t>
    <rPh sb="0" eb="1">
      <t>ズ</t>
    </rPh>
    <phoneticPr fontId="1"/>
  </si>
  <si>
    <t>相関係数</t>
    <rPh sb="0" eb="2">
      <t>ソウカン</t>
    </rPh>
    <rPh sb="2" eb="4">
      <t>ケイスウ</t>
    </rPh>
    <phoneticPr fontId="1"/>
  </si>
  <si>
    <t>平均</t>
    <rPh sb="0" eb="2">
      <t>ヘイキン</t>
    </rPh>
    <phoneticPr fontId="1"/>
  </si>
  <si>
    <t>a</t>
    <phoneticPr fontId="1"/>
  </si>
  <si>
    <t>b</t>
    <phoneticPr fontId="1"/>
  </si>
  <si>
    <t>Y^hat</t>
    <phoneticPr fontId="1"/>
  </si>
  <si>
    <t>Y-Y^bar</t>
    <phoneticPr fontId="1"/>
  </si>
  <si>
    <t>Y^hat-Y^bar</t>
    <phoneticPr fontId="1"/>
  </si>
  <si>
    <t>X-X^bar</t>
    <phoneticPr fontId="1"/>
  </si>
  <si>
    <t>エアコン普及率</t>
    <rPh sb="4" eb="6">
      <t>フキュウ</t>
    </rPh>
    <rPh sb="6" eb="7">
      <t>リツ</t>
    </rPh>
    <phoneticPr fontId="1"/>
  </si>
  <si>
    <t>都道府県名</t>
    <rPh sb="0" eb="4">
      <t>トドウフケン</t>
    </rPh>
    <rPh sb="4" eb="5">
      <t>メイ</t>
    </rPh>
    <phoneticPr fontId="1"/>
  </si>
  <si>
    <t>2004年における各都道府県のエアコン普及率と平均気温</t>
    <rPh sb="4" eb="5">
      <t>ネン</t>
    </rPh>
    <rPh sb="9" eb="14">
      <t>カクトドウフケン</t>
    </rPh>
    <rPh sb="19" eb="21">
      <t>フキュウ</t>
    </rPh>
    <rPh sb="21" eb="22">
      <t>リツ</t>
    </rPh>
    <rPh sb="23" eb="25">
      <t>ヘイキン</t>
    </rPh>
    <rPh sb="25" eb="27">
      <t>キオン</t>
    </rPh>
    <phoneticPr fontId="1"/>
  </si>
  <si>
    <t>北海道</t>
  </si>
  <si>
    <t>青森</t>
  </si>
  <si>
    <t>岩手</t>
  </si>
  <si>
    <t>宮城</t>
  </si>
  <si>
    <t>秋田</t>
  </si>
  <si>
    <t>山形</t>
  </si>
  <si>
    <t>福島</t>
  </si>
  <si>
    <t>茨城</t>
  </si>
  <si>
    <t>栃木</t>
  </si>
  <si>
    <t>群馬</t>
  </si>
  <si>
    <t>埼玉</t>
  </si>
  <si>
    <t>千葉</t>
  </si>
  <si>
    <t>東京</t>
  </si>
  <si>
    <t>神奈川</t>
  </si>
  <si>
    <t>新潟</t>
  </si>
  <si>
    <t>富山</t>
  </si>
  <si>
    <t>石川</t>
  </si>
  <si>
    <t>福井</t>
  </si>
  <si>
    <t>山梨</t>
  </si>
  <si>
    <t>長野</t>
  </si>
  <si>
    <t>岐阜</t>
  </si>
  <si>
    <t>静岡</t>
  </si>
  <si>
    <t>愛知</t>
  </si>
  <si>
    <t>三重</t>
  </si>
  <si>
    <t>滋賀</t>
  </si>
  <si>
    <t>京都</t>
  </si>
  <si>
    <t>大阪</t>
  </si>
  <si>
    <t>兵庫</t>
  </si>
  <si>
    <t>奈良</t>
  </si>
  <si>
    <t>和歌山</t>
  </si>
  <si>
    <t>鳥取</t>
  </si>
  <si>
    <t>島根</t>
  </si>
  <si>
    <t>岡山</t>
  </si>
  <si>
    <t>広島</t>
  </si>
  <si>
    <t>山口</t>
  </si>
  <si>
    <t>徳島</t>
  </si>
  <si>
    <t>香川</t>
  </si>
  <si>
    <t>愛媛</t>
  </si>
  <si>
    <t>高知</t>
  </si>
  <si>
    <t>福岡</t>
  </si>
  <si>
    <t>佐賀</t>
  </si>
  <si>
    <t>長崎</t>
  </si>
  <si>
    <t>熊本</t>
  </si>
  <si>
    <t>大分</t>
  </si>
  <si>
    <t>宮崎</t>
  </si>
  <si>
    <t>鹿児島</t>
  </si>
  <si>
    <t>沖縄</t>
  </si>
  <si>
    <t>国・地域</t>
    <rPh sb="0" eb="1">
      <t>クニ</t>
    </rPh>
    <rPh sb="2" eb="4">
      <t>チイキ</t>
    </rPh>
    <phoneticPr fontId="6"/>
  </si>
  <si>
    <t>一人あたりGDP</t>
    <rPh sb="0" eb="2">
      <t>ヒトリ</t>
    </rPh>
    <phoneticPr fontId="6"/>
  </si>
  <si>
    <t>平均寿命</t>
    <rPh sb="0" eb="2">
      <t>ヘイキン</t>
    </rPh>
    <rPh sb="2" eb="4">
      <t>ジュミョウ</t>
    </rPh>
    <phoneticPr fontId="6"/>
  </si>
  <si>
    <t>Australia</t>
  </si>
  <si>
    <t>Austria</t>
  </si>
  <si>
    <t>Azerbaijan</t>
  </si>
  <si>
    <t>Belgium</t>
  </si>
  <si>
    <t>Brazil</t>
  </si>
  <si>
    <t>Bulgaria</t>
  </si>
  <si>
    <t>Canada</t>
  </si>
  <si>
    <t>Chile</t>
  </si>
  <si>
    <t>China</t>
  </si>
  <si>
    <t>Colombia</t>
  </si>
  <si>
    <t>Czech Republic</t>
  </si>
  <si>
    <t>Ecuador</t>
  </si>
  <si>
    <t>Egypt, Arab Rep.</t>
  </si>
  <si>
    <t>Finland</t>
  </si>
  <si>
    <t>France</t>
  </si>
  <si>
    <t>Germany</t>
  </si>
  <si>
    <t>Greece</t>
  </si>
  <si>
    <t>Hungary</t>
  </si>
  <si>
    <t>Ireland</t>
  </si>
  <si>
    <t>Italy</t>
  </si>
  <si>
    <t>Japan</t>
  </si>
  <si>
    <t>Korea, Rep.</t>
  </si>
  <si>
    <t>Mexico</t>
  </si>
  <si>
    <t>Netherlands</t>
  </si>
  <si>
    <t>New Zealand</t>
  </si>
  <si>
    <t>Nicaragua</t>
  </si>
  <si>
    <t>Paraguay</t>
  </si>
  <si>
    <t>Poland</t>
  </si>
  <si>
    <t>Portugal</t>
  </si>
  <si>
    <t>Romania</t>
  </si>
  <si>
    <t>Russian Federation</t>
  </si>
  <si>
    <t>Spain</t>
  </si>
  <si>
    <t>Sweden</t>
  </si>
  <si>
    <t>Ukraine</t>
  </si>
  <si>
    <t>United States</t>
  </si>
  <si>
    <t>Venezuela, RB</t>
  </si>
  <si>
    <t>Zimbabwe</t>
  </si>
  <si>
    <t>出所：World Development Indicator, いずれも1995年の値。</t>
    <rPh sb="0" eb="2">
      <t>シュッショ</t>
    </rPh>
    <rPh sb="40" eb="41">
      <t>ネン</t>
    </rPh>
    <rPh sb="42" eb="43">
      <t>アタイ</t>
    </rPh>
    <phoneticPr fontId="1"/>
  </si>
  <si>
    <t>図３．７</t>
    <rPh sb="0" eb="1">
      <t>ズ</t>
    </rPh>
    <phoneticPr fontId="1"/>
  </si>
  <si>
    <t>図３．８</t>
    <rPh sb="0" eb="1">
      <t>ズ</t>
    </rPh>
    <phoneticPr fontId="1"/>
  </si>
  <si>
    <t>失業率</t>
    <rPh sb="0" eb="2">
      <t>シツギョウ</t>
    </rPh>
    <rPh sb="2" eb="3">
      <t>リツ</t>
    </rPh>
    <phoneticPr fontId="6"/>
  </si>
  <si>
    <t>ビール購入額(Y)</t>
    <rPh sb="3" eb="5">
      <t>コウニュウ</t>
    </rPh>
    <rPh sb="5" eb="6">
      <t>ガク</t>
    </rPh>
    <phoneticPr fontId="1"/>
  </si>
  <si>
    <t>平均気温(X)</t>
    <rPh sb="0" eb="2">
      <t>ヘイキン</t>
    </rPh>
    <rPh sb="2" eb="4">
      <t>キオン</t>
    </rPh>
    <phoneticPr fontId="1"/>
  </si>
  <si>
    <t>合計</t>
    <phoneticPr fontId="1"/>
  </si>
  <si>
    <t>X</t>
    <phoneticPr fontId="1"/>
  </si>
  <si>
    <t>(Y-Y^bar)</t>
    <phoneticPr fontId="1"/>
  </si>
  <si>
    <t>(X-X^bar)</t>
    <phoneticPr fontId="1"/>
  </si>
  <si>
    <t>(Y-Y^bar)*(X-X^bar)</t>
    <phoneticPr fontId="1"/>
  </si>
  <si>
    <t>(X-X^bar)^2</t>
    <phoneticPr fontId="1"/>
  </si>
  <si>
    <t>人口1000人あたり医師数</t>
    <rPh sb="0" eb="2">
      <t>ジンコウ</t>
    </rPh>
    <rPh sb="6" eb="7">
      <t>ニン</t>
    </rPh>
    <rPh sb="12" eb="13">
      <t>スウ</t>
    </rPh>
    <phoneticPr fontId="6"/>
  </si>
  <si>
    <t>平均値</t>
    <phoneticPr fontId="1"/>
  </si>
  <si>
    <t>合計</t>
    <rPh sb="0" eb="2">
      <t>ゴウケイ</t>
    </rPh>
    <phoneticPr fontId="1"/>
  </si>
  <si>
    <r>
      <t>Y</t>
    </r>
    <r>
      <rPr>
        <i/>
        <vertAlign val="subscript"/>
        <sz val="11"/>
        <color theme="1"/>
        <rFont val="Times New Roman"/>
        <family val="1"/>
      </rPr>
      <t>i</t>
    </r>
    <phoneticPr fontId="1"/>
  </si>
  <si>
    <r>
      <t>X</t>
    </r>
    <r>
      <rPr>
        <i/>
        <vertAlign val="subscript"/>
        <sz val="11"/>
        <color theme="1"/>
        <rFont val="Times New Roman"/>
        <family val="1"/>
      </rPr>
      <t>i</t>
    </r>
    <phoneticPr fontId="1"/>
  </si>
  <si>
    <r>
      <t>a+bX</t>
    </r>
    <r>
      <rPr>
        <i/>
        <vertAlign val="subscript"/>
        <sz val="11"/>
        <color theme="1"/>
        <rFont val="Times New Roman"/>
        <family val="1"/>
      </rPr>
      <t>i</t>
    </r>
    <r>
      <rPr>
        <i/>
        <sz val="11"/>
        <color theme="1"/>
        <rFont val="Times New Roman"/>
        <family val="1"/>
      </rPr>
      <t xml:space="preserve">
</t>
    </r>
    <r>
      <rPr>
        <sz val="11"/>
        <color theme="1"/>
        <rFont val="Times New Roman"/>
        <family val="1"/>
      </rPr>
      <t>(</t>
    </r>
    <r>
      <rPr>
        <i/>
        <sz val="11"/>
        <color theme="1"/>
        <rFont val="Times New Roman"/>
        <family val="1"/>
      </rPr>
      <t>a</t>
    </r>
    <r>
      <rPr>
        <sz val="11"/>
        <color theme="1"/>
        <rFont val="Times New Roman"/>
        <family val="1"/>
      </rPr>
      <t xml:space="preserve">=-8, </t>
    </r>
    <r>
      <rPr>
        <i/>
        <sz val="11"/>
        <color theme="1"/>
        <rFont val="Times New Roman"/>
        <family val="1"/>
      </rPr>
      <t>b</t>
    </r>
    <r>
      <rPr>
        <sz val="11"/>
        <color theme="1"/>
        <rFont val="Times New Roman"/>
        <family val="1"/>
      </rPr>
      <t>=8)</t>
    </r>
    <phoneticPr fontId="1"/>
  </si>
  <si>
    <r>
      <t>u</t>
    </r>
    <r>
      <rPr>
        <i/>
        <vertAlign val="subscript"/>
        <sz val="11"/>
        <color theme="1"/>
        <rFont val="Times New Roman"/>
        <family val="1"/>
      </rPr>
      <t>i</t>
    </r>
    <phoneticPr fontId="1"/>
  </si>
  <si>
    <r>
      <t>a+bX</t>
    </r>
    <r>
      <rPr>
        <i/>
        <vertAlign val="subscript"/>
        <sz val="11"/>
        <color theme="1"/>
        <rFont val="Times New Roman"/>
        <family val="1"/>
      </rPr>
      <t>i</t>
    </r>
    <r>
      <rPr>
        <i/>
        <sz val="11"/>
        <color theme="1"/>
        <rFont val="Times New Roman"/>
        <family val="1"/>
      </rPr>
      <t xml:space="preserve">
</t>
    </r>
    <r>
      <rPr>
        <sz val="11"/>
        <color theme="1"/>
        <rFont val="Times New Roman"/>
        <family val="1"/>
      </rPr>
      <t>(</t>
    </r>
    <r>
      <rPr>
        <i/>
        <sz val="11"/>
        <color theme="1"/>
        <rFont val="Times New Roman"/>
        <family val="1"/>
      </rPr>
      <t>a</t>
    </r>
    <r>
      <rPr>
        <sz val="11"/>
        <color theme="1"/>
        <rFont val="Times New Roman"/>
        <family val="1"/>
      </rPr>
      <t xml:space="preserve">=0, </t>
    </r>
    <r>
      <rPr>
        <i/>
        <sz val="11"/>
        <color theme="1"/>
        <rFont val="Times New Roman"/>
        <family val="1"/>
      </rPr>
      <t>b=</t>
    </r>
    <r>
      <rPr>
        <sz val="11"/>
        <color theme="1"/>
        <rFont val="Times New Roman"/>
        <family val="1"/>
      </rPr>
      <t>4)</t>
    </r>
    <phoneticPr fontId="1"/>
  </si>
  <si>
    <r>
      <t>Y</t>
    </r>
    <r>
      <rPr>
        <i/>
        <vertAlign val="subscript"/>
        <sz val="11"/>
        <color theme="1"/>
        <rFont val="Times New Roman"/>
        <family val="1"/>
      </rPr>
      <t>i</t>
    </r>
    <phoneticPr fontId="1"/>
  </si>
  <si>
    <r>
      <t>X</t>
    </r>
    <r>
      <rPr>
        <i/>
        <vertAlign val="subscript"/>
        <sz val="11"/>
        <color theme="1"/>
        <rFont val="Times New Roman"/>
        <family val="1"/>
      </rPr>
      <t>i</t>
    </r>
    <phoneticPr fontId="1"/>
  </si>
  <si>
    <r>
      <t>a+bX</t>
    </r>
    <r>
      <rPr>
        <i/>
        <vertAlign val="subscript"/>
        <sz val="11"/>
        <color theme="1"/>
        <rFont val="Times New Roman"/>
        <family val="1"/>
      </rPr>
      <t>i</t>
    </r>
    <r>
      <rPr>
        <i/>
        <sz val="11"/>
        <color theme="1"/>
        <rFont val="Times New Roman"/>
        <family val="1"/>
      </rPr>
      <t xml:space="preserve">
</t>
    </r>
    <r>
      <rPr>
        <sz val="11"/>
        <color theme="1"/>
        <rFont val="Times New Roman"/>
        <family val="1"/>
      </rPr>
      <t>(</t>
    </r>
    <r>
      <rPr>
        <i/>
        <sz val="11"/>
        <color theme="1"/>
        <rFont val="Times New Roman"/>
        <family val="1"/>
      </rPr>
      <t>a=-8, b=8</t>
    </r>
    <r>
      <rPr>
        <sz val="11"/>
        <color theme="1"/>
        <rFont val="Times New Roman"/>
        <family val="1"/>
      </rPr>
      <t>)</t>
    </r>
    <phoneticPr fontId="1"/>
  </si>
  <si>
    <r>
      <t>u</t>
    </r>
    <r>
      <rPr>
        <i/>
        <vertAlign val="subscript"/>
        <sz val="11"/>
        <color theme="1"/>
        <rFont val="Times New Roman"/>
        <family val="1"/>
      </rPr>
      <t>i</t>
    </r>
    <phoneticPr fontId="1"/>
  </si>
  <si>
    <r>
      <t>u</t>
    </r>
    <r>
      <rPr>
        <i/>
        <vertAlign val="subscript"/>
        <sz val="11"/>
        <color theme="1"/>
        <rFont val="Times New Roman"/>
        <family val="1"/>
      </rPr>
      <t>i</t>
    </r>
    <r>
      <rPr>
        <i/>
        <vertAlign val="superscript"/>
        <sz val="11"/>
        <color theme="1"/>
        <rFont val="Times New Roman"/>
        <family val="1"/>
      </rPr>
      <t>2</t>
    </r>
    <phoneticPr fontId="1"/>
  </si>
  <si>
    <r>
      <t>a+bX</t>
    </r>
    <r>
      <rPr>
        <i/>
        <vertAlign val="subscript"/>
        <sz val="11"/>
        <color theme="1"/>
        <rFont val="Times New Roman"/>
        <family val="1"/>
      </rPr>
      <t>i</t>
    </r>
    <r>
      <rPr>
        <i/>
        <sz val="11"/>
        <color theme="1"/>
        <rFont val="Times New Roman"/>
        <family val="1"/>
      </rPr>
      <t xml:space="preserve">
</t>
    </r>
    <r>
      <rPr>
        <sz val="11"/>
        <color theme="1"/>
        <rFont val="Times New Roman"/>
        <family val="1"/>
      </rPr>
      <t>(</t>
    </r>
    <r>
      <rPr>
        <i/>
        <sz val="11"/>
        <color theme="1"/>
        <rFont val="Times New Roman"/>
        <family val="1"/>
      </rPr>
      <t>a=0, b=4</t>
    </r>
    <r>
      <rPr>
        <sz val="11"/>
        <color theme="1"/>
        <rFont val="Times New Roman"/>
        <family val="1"/>
      </rPr>
      <t>)</t>
    </r>
    <phoneticPr fontId="1"/>
  </si>
  <si>
    <t>各国の平均寿命・一人あたりGDP・人口1000人あたりの医師数</t>
    <rPh sb="0" eb="2">
      <t>カッコク</t>
    </rPh>
    <rPh sb="3" eb="5">
      <t>ヘイキン</t>
    </rPh>
    <rPh sb="5" eb="7">
      <t>ジュミョウ</t>
    </rPh>
    <rPh sb="8" eb="10">
      <t>ヒトリ</t>
    </rPh>
    <rPh sb="17" eb="19">
      <t>ジンコウ</t>
    </rPh>
    <rPh sb="23" eb="24">
      <t>ニン</t>
    </rPh>
    <rPh sb="28" eb="31">
      <t>イシスウ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</si>
</sst>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0;_ꐀ"/>
    <numFmt numFmtId="177" formatCode="0.0_ "/>
    <numFmt numFmtId="178" formatCode="0.000"/>
    <numFmt numFmtId="179" formatCode="0_ "/>
    <numFmt numFmtId="180" formatCode="0.0"/>
  </numFmts>
  <fonts count="1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i/>
      <vertAlign val="superscript"/>
      <sz val="11"/>
      <color theme="1"/>
      <name val="Times New Roman"/>
      <family val="1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u/>
      <sz val="11"/>
      <color theme="1"/>
      <name val="ＭＳ Ｐゴシック"/>
      <family val="2"/>
      <charset val="128"/>
      <scheme val="minor"/>
    </font>
    <font>
      <i/>
      <vertAlign val="subscript"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35">
    <xf numFmtId="0" fontId="0" fillId="0" borderId="0" xfId="0">
      <alignment vertical="center"/>
    </xf>
    <xf numFmtId="55" fontId="0" fillId="0" borderId="0" xfId="0" applyNumberFormat="1" applyBorder="1">
      <alignment vertical="center"/>
    </xf>
    <xf numFmtId="0" fontId="0" fillId="0" borderId="0" xfId="0" applyBorder="1">
      <alignment vertical="center"/>
    </xf>
    <xf numFmtId="55" fontId="0" fillId="0" borderId="2" xfId="0" applyNumberFormat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0" xfId="0" applyBorder="1" applyAlignment="1"/>
    <xf numFmtId="176" fontId="0" fillId="0" borderId="0" xfId="0" applyNumberFormat="1" applyBorder="1" applyAlignment="1"/>
    <xf numFmtId="177" fontId="0" fillId="0" borderId="0" xfId="0" applyNumberFormat="1" applyBorder="1" applyAlignment="1"/>
    <xf numFmtId="0" fontId="0" fillId="0" borderId="1" xfId="0" applyBorder="1" applyAlignment="1"/>
    <xf numFmtId="177" fontId="0" fillId="0" borderId="1" xfId="0" applyNumberFormat="1" applyBorder="1" applyAlignment="1"/>
    <xf numFmtId="0" fontId="0" fillId="0" borderId="0" xfId="0" applyFill="1" applyBorder="1" applyAlignment="1"/>
    <xf numFmtId="0" fontId="0" fillId="0" borderId="7" xfId="0" applyBorder="1" applyAlignment="1">
      <alignment horizontal="center" wrapText="1"/>
    </xf>
    <xf numFmtId="0" fontId="0" fillId="0" borderId="0" xfId="0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7" fillId="0" borderId="0" xfId="1" applyFill="1" applyBorder="1"/>
    <xf numFmtId="0" fontId="7" fillId="0" borderId="0" xfId="1"/>
    <xf numFmtId="0" fontId="7" fillId="0" borderId="1" xfId="1" applyFill="1" applyBorder="1"/>
    <xf numFmtId="0" fontId="7" fillId="0" borderId="7" xfId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78" fontId="0" fillId="0" borderId="7" xfId="0" applyNumberFormat="1" applyBorder="1">
      <alignment vertical="center"/>
    </xf>
    <xf numFmtId="177" fontId="0" fillId="0" borderId="0" xfId="0" applyNumberFormat="1">
      <alignment vertical="center"/>
    </xf>
    <xf numFmtId="179" fontId="0" fillId="0" borderId="0" xfId="0" applyNumberFormat="1">
      <alignment vertical="center"/>
    </xf>
    <xf numFmtId="180" fontId="0" fillId="0" borderId="0" xfId="0" applyNumberFormat="1">
      <alignment vertical="center"/>
    </xf>
    <xf numFmtId="179" fontId="0" fillId="0" borderId="7" xfId="0" applyNumberFormat="1" applyBorder="1">
      <alignment vertical="center"/>
    </xf>
    <xf numFmtId="177" fontId="0" fillId="0" borderId="7" xfId="0" applyNumberFormat="1" applyBorder="1">
      <alignment vertical="center"/>
    </xf>
    <xf numFmtId="0" fontId="9" fillId="0" borderId="7" xfId="0" applyFont="1" applyBorder="1">
      <alignment vertical="center"/>
    </xf>
    <xf numFmtId="0" fontId="3" fillId="0" borderId="4" xfId="0" applyFont="1" applyBorder="1" applyAlignment="1">
      <alignment horizontal="center" vertical="center"/>
    </xf>
  </cellXfs>
  <cellStyles count="2">
    <cellStyle name="標準" xfId="0" builtinId="0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表３．１!$C$2:$C$25</c:f>
              <c:numCache>
                <c:formatCode>General</c:formatCode>
                <c:ptCount val="24"/>
                <c:pt idx="0">
                  <c:v>5.5</c:v>
                </c:pt>
                <c:pt idx="1">
                  <c:v>6.4</c:v>
                </c:pt>
                <c:pt idx="2">
                  <c:v>8.6999999999999993</c:v>
                </c:pt>
                <c:pt idx="3">
                  <c:v>15.1</c:v>
                </c:pt>
                <c:pt idx="4">
                  <c:v>18.8</c:v>
                </c:pt>
                <c:pt idx="5">
                  <c:v>23.2</c:v>
                </c:pt>
                <c:pt idx="6">
                  <c:v>22.8</c:v>
                </c:pt>
                <c:pt idx="7">
                  <c:v>26</c:v>
                </c:pt>
                <c:pt idx="8">
                  <c:v>24.2</c:v>
                </c:pt>
                <c:pt idx="9">
                  <c:v>17.8</c:v>
                </c:pt>
                <c:pt idx="10">
                  <c:v>14.4</c:v>
                </c:pt>
                <c:pt idx="11">
                  <c:v>9.1999999999999993</c:v>
                </c:pt>
                <c:pt idx="12">
                  <c:v>5.0999999999999996</c:v>
                </c:pt>
                <c:pt idx="13">
                  <c:v>6.8</c:v>
                </c:pt>
                <c:pt idx="14">
                  <c:v>8.4</c:v>
                </c:pt>
                <c:pt idx="15">
                  <c:v>15.9</c:v>
                </c:pt>
                <c:pt idx="16">
                  <c:v>20.2</c:v>
                </c:pt>
                <c:pt idx="17">
                  <c:v>23.7</c:v>
                </c:pt>
                <c:pt idx="18">
                  <c:v>25.3</c:v>
                </c:pt>
                <c:pt idx="19">
                  <c:v>28.3</c:v>
                </c:pt>
                <c:pt idx="20">
                  <c:v>25.9</c:v>
                </c:pt>
                <c:pt idx="21">
                  <c:v>18.100000000000001</c:v>
                </c:pt>
                <c:pt idx="22">
                  <c:v>15.5</c:v>
                </c:pt>
                <c:pt idx="23">
                  <c:v>9.1</c:v>
                </c:pt>
              </c:numCache>
            </c:numRef>
          </c:xVal>
          <c:yVal>
            <c:numRef>
              <c:f>表３．１!$B$2:$B$25</c:f>
              <c:numCache>
                <c:formatCode>General</c:formatCode>
                <c:ptCount val="24"/>
                <c:pt idx="0">
                  <c:v>1305</c:v>
                </c:pt>
                <c:pt idx="1">
                  <c:v>1067</c:v>
                </c:pt>
                <c:pt idx="2">
                  <c:v>1387</c:v>
                </c:pt>
                <c:pt idx="3">
                  <c:v>1551</c:v>
                </c:pt>
                <c:pt idx="4">
                  <c:v>1767</c:v>
                </c:pt>
                <c:pt idx="5">
                  <c:v>1770</c:v>
                </c:pt>
                <c:pt idx="6">
                  <c:v>2490</c:v>
                </c:pt>
                <c:pt idx="7">
                  <c:v>1911</c:v>
                </c:pt>
                <c:pt idx="8">
                  <c:v>1469</c:v>
                </c:pt>
                <c:pt idx="9">
                  <c:v>1264</c:v>
                </c:pt>
                <c:pt idx="10">
                  <c:v>1338</c:v>
                </c:pt>
                <c:pt idx="11">
                  <c:v>1904</c:v>
                </c:pt>
                <c:pt idx="12">
                  <c:v>1209</c:v>
                </c:pt>
                <c:pt idx="13">
                  <c:v>1243</c:v>
                </c:pt>
                <c:pt idx="14">
                  <c:v>1437</c:v>
                </c:pt>
                <c:pt idx="15">
                  <c:v>2182</c:v>
                </c:pt>
                <c:pt idx="16">
                  <c:v>1577</c:v>
                </c:pt>
                <c:pt idx="17">
                  <c:v>1829</c:v>
                </c:pt>
                <c:pt idx="18">
                  <c:v>2509</c:v>
                </c:pt>
                <c:pt idx="19">
                  <c:v>2705</c:v>
                </c:pt>
                <c:pt idx="20">
                  <c:v>1753</c:v>
                </c:pt>
                <c:pt idx="21">
                  <c:v>1451</c:v>
                </c:pt>
                <c:pt idx="22">
                  <c:v>1216</c:v>
                </c:pt>
                <c:pt idx="23">
                  <c:v>2328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796800"/>
        <c:axId val="201073408"/>
      </c:scatterChart>
      <c:valAx>
        <c:axId val="200796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気温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1073408"/>
        <c:crosses val="autoZero"/>
        <c:crossBetween val="midCat"/>
      </c:valAx>
      <c:valAx>
        <c:axId val="201073408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ビール購入額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079680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表３．１!$C$2:$C$25</c:f>
              <c:numCache>
                <c:formatCode>General</c:formatCode>
                <c:ptCount val="24"/>
                <c:pt idx="0">
                  <c:v>5.5</c:v>
                </c:pt>
                <c:pt idx="1">
                  <c:v>6.4</c:v>
                </c:pt>
                <c:pt idx="2">
                  <c:v>8.6999999999999993</c:v>
                </c:pt>
                <c:pt idx="3">
                  <c:v>15.1</c:v>
                </c:pt>
                <c:pt idx="4">
                  <c:v>18.8</c:v>
                </c:pt>
                <c:pt idx="5">
                  <c:v>23.2</c:v>
                </c:pt>
                <c:pt idx="6">
                  <c:v>22.8</c:v>
                </c:pt>
                <c:pt idx="7">
                  <c:v>26</c:v>
                </c:pt>
                <c:pt idx="8">
                  <c:v>24.2</c:v>
                </c:pt>
                <c:pt idx="9">
                  <c:v>17.8</c:v>
                </c:pt>
                <c:pt idx="10">
                  <c:v>14.4</c:v>
                </c:pt>
                <c:pt idx="11">
                  <c:v>9.1999999999999993</c:v>
                </c:pt>
                <c:pt idx="12">
                  <c:v>5.0999999999999996</c:v>
                </c:pt>
                <c:pt idx="13">
                  <c:v>6.8</c:v>
                </c:pt>
                <c:pt idx="14">
                  <c:v>8.4</c:v>
                </c:pt>
                <c:pt idx="15">
                  <c:v>15.9</c:v>
                </c:pt>
                <c:pt idx="16">
                  <c:v>20.2</c:v>
                </c:pt>
                <c:pt idx="17">
                  <c:v>23.7</c:v>
                </c:pt>
                <c:pt idx="18">
                  <c:v>25.3</c:v>
                </c:pt>
                <c:pt idx="19">
                  <c:v>28.3</c:v>
                </c:pt>
                <c:pt idx="20">
                  <c:v>25.9</c:v>
                </c:pt>
                <c:pt idx="21">
                  <c:v>18.100000000000001</c:v>
                </c:pt>
                <c:pt idx="22">
                  <c:v>15.5</c:v>
                </c:pt>
                <c:pt idx="23">
                  <c:v>9.1</c:v>
                </c:pt>
              </c:numCache>
            </c:numRef>
          </c:xVal>
          <c:yVal>
            <c:numRef>
              <c:f>表３．１!$B$2:$B$25</c:f>
              <c:numCache>
                <c:formatCode>General</c:formatCode>
                <c:ptCount val="24"/>
                <c:pt idx="0">
                  <c:v>1305</c:v>
                </c:pt>
                <c:pt idx="1">
                  <c:v>1067</c:v>
                </c:pt>
                <c:pt idx="2">
                  <c:v>1387</c:v>
                </c:pt>
                <c:pt idx="3">
                  <c:v>1551</c:v>
                </c:pt>
                <c:pt idx="4">
                  <c:v>1767</c:v>
                </c:pt>
                <c:pt idx="5">
                  <c:v>1770</c:v>
                </c:pt>
                <c:pt idx="6">
                  <c:v>2490</c:v>
                </c:pt>
                <c:pt idx="7">
                  <c:v>1911</c:v>
                </c:pt>
                <c:pt idx="8">
                  <c:v>1469</c:v>
                </c:pt>
                <c:pt idx="9">
                  <c:v>1264</c:v>
                </c:pt>
                <c:pt idx="10">
                  <c:v>1338</c:v>
                </c:pt>
                <c:pt idx="11">
                  <c:v>1904</c:v>
                </c:pt>
                <c:pt idx="12">
                  <c:v>1209</c:v>
                </c:pt>
                <c:pt idx="13">
                  <c:v>1243</c:v>
                </c:pt>
                <c:pt idx="14">
                  <c:v>1437</c:v>
                </c:pt>
                <c:pt idx="15">
                  <c:v>2182</c:v>
                </c:pt>
                <c:pt idx="16">
                  <c:v>1577</c:v>
                </c:pt>
                <c:pt idx="17">
                  <c:v>1829</c:v>
                </c:pt>
                <c:pt idx="18">
                  <c:v>2509</c:v>
                </c:pt>
                <c:pt idx="19">
                  <c:v>2705</c:v>
                </c:pt>
                <c:pt idx="20">
                  <c:v>1753</c:v>
                </c:pt>
                <c:pt idx="21">
                  <c:v>1451</c:v>
                </c:pt>
                <c:pt idx="22">
                  <c:v>1216</c:v>
                </c:pt>
                <c:pt idx="23">
                  <c:v>2328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094656"/>
        <c:axId val="201096576"/>
      </c:scatterChart>
      <c:valAx>
        <c:axId val="201094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気温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1096576"/>
        <c:crosses val="autoZero"/>
        <c:crossBetween val="midCat"/>
      </c:valAx>
      <c:valAx>
        <c:axId val="201096576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ビール購入額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109465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表３．１!$C$2:$C$25</c:f>
              <c:numCache>
                <c:formatCode>General</c:formatCode>
                <c:ptCount val="24"/>
                <c:pt idx="0">
                  <c:v>5.5</c:v>
                </c:pt>
                <c:pt idx="1">
                  <c:v>6.4</c:v>
                </c:pt>
                <c:pt idx="2">
                  <c:v>8.6999999999999993</c:v>
                </c:pt>
                <c:pt idx="3">
                  <c:v>15.1</c:v>
                </c:pt>
                <c:pt idx="4">
                  <c:v>18.8</c:v>
                </c:pt>
                <c:pt idx="5">
                  <c:v>23.2</c:v>
                </c:pt>
                <c:pt idx="6">
                  <c:v>22.8</c:v>
                </c:pt>
                <c:pt idx="7">
                  <c:v>26</c:v>
                </c:pt>
                <c:pt idx="8">
                  <c:v>24.2</c:v>
                </c:pt>
                <c:pt idx="9">
                  <c:v>17.8</c:v>
                </c:pt>
                <c:pt idx="10">
                  <c:v>14.4</c:v>
                </c:pt>
                <c:pt idx="11">
                  <c:v>9.1999999999999993</c:v>
                </c:pt>
                <c:pt idx="12">
                  <c:v>5.0999999999999996</c:v>
                </c:pt>
                <c:pt idx="13">
                  <c:v>6.8</c:v>
                </c:pt>
                <c:pt idx="14">
                  <c:v>8.4</c:v>
                </c:pt>
                <c:pt idx="15">
                  <c:v>15.9</c:v>
                </c:pt>
                <c:pt idx="16">
                  <c:v>20.2</c:v>
                </c:pt>
                <c:pt idx="17">
                  <c:v>23.7</c:v>
                </c:pt>
                <c:pt idx="18">
                  <c:v>25.3</c:v>
                </c:pt>
                <c:pt idx="19">
                  <c:v>28.3</c:v>
                </c:pt>
                <c:pt idx="20">
                  <c:v>25.9</c:v>
                </c:pt>
                <c:pt idx="21">
                  <c:v>18.100000000000001</c:v>
                </c:pt>
                <c:pt idx="22">
                  <c:v>15.5</c:v>
                </c:pt>
                <c:pt idx="23">
                  <c:v>9.1</c:v>
                </c:pt>
              </c:numCache>
            </c:numRef>
          </c:xVal>
          <c:yVal>
            <c:numRef>
              <c:f>表３．１!$B$2:$B$25</c:f>
              <c:numCache>
                <c:formatCode>General</c:formatCode>
                <c:ptCount val="24"/>
                <c:pt idx="0">
                  <c:v>1305</c:v>
                </c:pt>
                <c:pt idx="1">
                  <c:v>1067</c:v>
                </c:pt>
                <c:pt idx="2">
                  <c:v>1387</c:v>
                </c:pt>
                <c:pt idx="3">
                  <c:v>1551</c:v>
                </c:pt>
                <c:pt idx="4">
                  <c:v>1767</c:v>
                </c:pt>
                <c:pt idx="5">
                  <c:v>1770</c:v>
                </c:pt>
                <c:pt idx="6">
                  <c:v>2490</c:v>
                </c:pt>
                <c:pt idx="7">
                  <c:v>1911</c:v>
                </c:pt>
                <c:pt idx="8">
                  <c:v>1469</c:v>
                </c:pt>
                <c:pt idx="9">
                  <c:v>1264</c:v>
                </c:pt>
                <c:pt idx="10">
                  <c:v>1338</c:v>
                </c:pt>
                <c:pt idx="11">
                  <c:v>1904</c:v>
                </c:pt>
                <c:pt idx="12">
                  <c:v>1209</c:v>
                </c:pt>
                <c:pt idx="13">
                  <c:v>1243</c:v>
                </c:pt>
                <c:pt idx="14">
                  <c:v>1437</c:v>
                </c:pt>
                <c:pt idx="15">
                  <c:v>2182</c:v>
                </c:pt>
                <c:pt idx="16">
                  <c:v>1577</c:v>
                </c:pt>
                <c:pt idx="17">
                  <c:v>1829</c:v>
                </c:pt>
                <c:pt idx="18">
                  <c:v>2509</c:v>
                </c:pt>
                <c:pt idx="19">
                  <c:v>2705</c:v>
                </c:pt>
                <c:pt idx="20">
                  <c:v>1753</c:v>
                </c:pt>
                <c:pt idx="21">
                  <c:v>1451</c:v>
                </c:pt>
                <c:pt idx="22">
                  <c:v>1216</c:v>
                </c:pt>
                <c:pt idx="23">
                  <c:v>2328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123712"/>
        <c:axId val="201465856"/>
      </c:scatterChart>
      <c:valAx>
        <c:axId val="201123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気温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1465856"/>
        <c:crosses val="autoZero"/>
        <c:crossBetween val="midCat"/>
      </c:valAx>
      <c:valAx>
        <c:axId val="201465856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ビール購入額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112371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表３．１!$C$2:$C$25</c:f>
              <c:numCache>
                <c:formatCode>General</c:formatCode>
                <c:ptCount val="24"/>
                <c:pt idx="0">
                  <c:v>5.5</c:v>
                </c:pt>
                <c:pt idx="1">
                  <c:v>6.4</c:v>
                </c:pt>
                <c:pt idx="2">
                  <c:v>8.6999999999999993</c:v>
                </c:pt>
                <c:pt idx="3">
                  <c:v>15.1</c:v>
                </c:pt>
                <c:pt idx="4">
                  <c:v>18.8</c:v>
                </c:pt>
                <c:pt idx="5">
                  <c:v>23.2</c:v>
                </c:pt>
                <c:pt idx="6">
                  <c:v>22.8</c:v>
                </c:pt>
                <c:pt idx="7">
                  <c:v>26</c:v>
                </c:pt>
                <c:pt idx="8">
                  <c:v>24.2</c:v>
                </c:pt>
                <c:pt idx="9">
                  <c:v>17.8</c:v>
                </c:pt>
                <c:pt idx="10">
                  <c:v>14.4</c:v>
                </c:pt>
                <c:pt idx="11">
                  <c:v>9.1999999999999993</c:v>
                </c:pt>
                <c:pt idx="12">
                  <c:v>5.0999999999999996</c:v>
                </c:pt>
                <c:pt idx="13">
                  <c:v>6.8</c:v>
                </c:pt>
                <c:pt idx="14">
                  <c:v>8.4</c:v>
                </c:pt>
                <c:pt idx="15">
                  <c:v>15.9</c:v>
                </c:pt>
                <c:pt idx="16">
                  <c:v>20.2</c:v>
                </c:pt>
                <c:pt idx="17">
                  <c:v>23.7</c:v>
                </c:pt>
                <c:pt idx="18">
                  <c:v>25.3</c:v>
                </c:pt>
                <c:pt idx="19">
                  <c:v>28.3</c:v>
                </c:pt>
                <c:pt idx="20">
                  <c:v>25.9</c:v>
                </c:pt>
                <c:pt idx="21">
                  <c:v>18.100000000000001</c:v>
                </c:pt>
                <c:pt idx="22">
                  <c:v>15.5</c:v>
                </c:pt>
                <c:pt idx="23">
                  <c:v>9.1</c:v>
                </c:pt>
              </c:numCache>
            </c:numRef>
          </c:xVal>
          <c:yVal>
            <c:numRef>
              <c:f>表３．１!$B$2:$B$25</c:f>
              <c:numCache>
                <c:formatCode>General</c:formatCode>
                <c:ptCount val="24"/>
                <c:pt idx="0">
                  <c:v>1305</c:v>
                </c:pt>
                <c:pt idx="1">
                  <c:v>1067</c:v>
                </c:pt>
                <c:pt idx="2">
                  <c:v>1387</c:v>
                </c:pt>
                <c:pt idx="3">
                  <c:v>1551</c:v>
                </c:pt>
                <c:pt idx="4">
                  <c:v>1767</c:v>
                </c:pt>
                <c:pt idx="5">
                  <c:v>1770</c:v>
                </c:pt>
                <c:pt idx="6">
                  <c:v>2490</c:v>
                </c:pt>
                <c:pt idx="7">
                  <c:v>1911</c:v>
                </c:pt>
                <c:pt idx="8">
                  <c:v>1469</c:v>
                </c:pt>
                <c:pt idx="9">
                  <c:v>1264</c:v>
                </c:pt>
                <c:pt idx="10">
                  <c:v>1338</c:v>
                </c:pt>
                <c:pt idx="11">
                  <c:v>1904</c:v>
                </c:pt>
                <c:pt idx="12">
                  <c:v>1209</c:v>
                </c:pt>
                <c:pt idx="13">
                  <c:v>1243</c:v>
                </c:pt>
                <c:pt idx="14">
                  <c:v>1437</c:v>
                </c:pt>
                <c:pt idx="15">
                  <c:v>2182</c:v>
                </c:pt>
                <c:pt idx="16">
                  <c:v>1577</c:v>
                </c:pt>
                <c:pt idx="17">
                  <c:v>1829</c:v>
                </c:pt>
                <c:pt idx="18">
                  <c:v>2509</c:v>
                </c:pt>
                <c:pt idx="19">
                  <c:v>2705</c:v>
                </c:pt>
                <c:pt idx="20">
                  <c:v>1753</c:v>
                </c:pt>
                <c:pt idx="21">
                  <c:v>1451</c:v>
                </c:pt>
                <c:pt idx="22">
                  <c:v>1216</c:v>
                </c:pt>
                <c:pt idx="23">
                  <c:v>2328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512448"/>
        <c:axId val="201514368"/>
      </c:scatterChart>
      <c:valAx>
        <c:axId val="201512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気温</a:t>
                </a:r>
                <a:r>
                  <a:rPr lang="ja-JP" altLang="en-US" baseline="0"/>
                  <a:t> </a:t>
                </a:r>
                <a:r>
                  <a:rPr lang="en-US" altLang="ja-JP" baseline="0"/>
                  <a:t>X</a:t>
                </a:r>
                <a:endParaRPr lang="ja-JP" alt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1514368"/>
        <c:crosses val="autoZero"/>
        <c:crossBetween val="midCat"/>
      </c:valAx>
      <c:valAx>
        <c:axId val="201514368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ビール購入額</a:t>
                </a:r>
                <a:r>
                  <a:rPr lang="ja-JP" altLang="en-US">
                    <a:latin typeface="Times New Roman" pitchFamily="18" charset="0"/>
                    <a:cs typeface="Times New Roman" pitchFamily="18" charset="0"/>
                  </a:rPr>
                  <a:t>Ｙ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151244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351942257217854"/>
          <c:y val="5.2377046183990229E-2"/>
          <c:w val="0.75291391076115488"/>
          <c:h val="0.7840142127080912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表３．１!$C$2:$C$25</c:f>
              <c:numCache>
                <c:formatCode>General</c:formatCode>
                <c:ptCount val="24"/>
                <c:pt idx="0">
                  <c:v>5.5</c:v>
                </c:pt>
                <c:pt idx="1">
                  <c:v>6.4</c:v>
                </c:pt>
                <c:pt idx="2">
                  <c:v>8.6999999999999993</c:v>
                </c:pt>
                <c:pt idx="3">
                  <c:v>15.1</c:v>
                </c:pt>
                <c:pt idx="4">
                  <c:v>18.8</c:v>
                </c:pt>
                <c:pt idx="5">
                  <c:v>23.2</c:v>
                </c:pt>
                <c:pt idx="6">
                  <c:v>22.8</c:v>
                </c:pt>
                <c:pt idx="7">
                  <c:v>26</c:v>
                </c:pt>
                <c:pt idx="8">
                  <c:v>24.2</c:v>
                </c:pt>
                <c:pt idx="9">
                  <c:v>17.8</c:v>
                </c:pt>
                <c:pt idx="10">
                  <c:v>14.4</c:v>
                </c:pt>
                <c:pt idx="11">
                  <c:v>9.1999999999999993</c:v>
                </c:pt>
                <c:pt idx="12">
                  <c:v>5.0999999999999996</c:v>
                </c:pt>
                <c:pt idx="13">
                  <c:v>6.8</c:v>
                </c:pt>
                <c:pt idx="14">
                  <c:v>8.4</c:v>
                </c:pt>
                <c:pt idx="15">
                  <c:v>15.9</c:v>
                </c:pt>
                <c:pt idx="16">
                  <c:v>20.2</c:v>
                </c:pt>
                <c:pt idx="17">
                  <c:v>23.7</c:v>
                </c:pt>
                <c:pt idx="18">
                  <c:v>25.3</c:v>
                </c:pt>
                <c:pt idx="19">
                  <c:v>28.3</c:v>
                </c:pt>
                <c:pt idx="20">
                  <c:v>25.9</c:v>
                </c:pt>
                <c:pt idx="21">
                  <c:v>18.100000000000001</c:v>
                </c:pt>
                <c:pt idx="22">
                  <c:v>15.5</c:v>
                </c:pt>
                <c:pt idx="23">
                  <c:v>9.1</c:v>
                </c:pt>
              </c:numCache>
            </c:numRef>
          </c:xVal>
          <c:yVal>
            <c:numRef>
              <c:f>表３．１!$B$2:$B$25</c:f>
              <c:numCache>
                <c:formatCode>General</c:formatCode>
                <c:ptCount val="24"/>
                <c:pt idx="0">
                  <c:v>1305</c:v>
                </c:pt>
                <c:pt idx="1">
                  <c:v>1067</c:v>
                </c:pt>
                <c:pt idx="2">
                  <c:v>1387</c:v>
                </c:pt>
                <c:pt idx="3">
                  <c:v>1551</c:v>
                </c:pt>
                <c:pt idx="4">
                  <c:v>1767</c:v>
                </c:pt>
                <c:pt idx="5">
                  <c:v>1770</c:v>
                </c:pt>
                <c:pt idx="6">
                  <c:v>2490</c:v>
                </c:pt>
                <c:pt idx="7">
                  <c:v>1911</c:v>
                </c:pt>
                <c:pt idx="8">
                  <c:v>1469</c:v>
                </c:pt>
                <c:pt idx="9">
                  <c:v>1264</c:v>
                </c:pt>
                <c:pt idx="10">
                  <c:v>1338</c:v>
                </c:pt>
                <c:pt idx="11">
                  <c:v>1904</c:v>
                </c:pt>
                <c:pt idx="12">
                  <c:v>1209</c:v>
                </c:pt>
                <c:pt idx="13">
                  <c:v>1243</c:v>
                </c:pt>
                <c:pt idx="14">
                  <c:v>1437</c:v>
                </c:pt>
                <c:pt idx="15">
                  <c:v>2182</c:v>
                </c:pt>
                <c:pt idx="16">
                  <c:v>1577</c:v>
                </c:pt>
                <c:pt idx="17">
                  <c:v>1829</c:v>
                </c:pt>
                <c:pt idx="18">
                  <c:v>2509</c:v>
                </c:pt>
                <c:pt idx="19">
                  <c:v>2705</c:v>
                </c:pt>
                <c:pt idx="20">
                  <c:v>1753</c:v>
                </c:pt>
                <c:pt idx="21">
                  <c:v>1451</c:v>
                </c:pt>
                <c:pt idx="22">
                  <c:v>1216</c:v>
                </c:pt>
                <c:pt idx="23">
                  <c:v>2328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633792"/>
        <c:axId val="201635712"/>
      </c:scatterChart>
      <c:valAx>
        <c:axId val="201633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気温</a:t>
                </a:r>
                <a:r>
                  <a:rPr lang="ja-JP" altLang="en-US" baseline="0"/>
                  <a:t> </a:t>
                </a:r>
                <a:r>
                  <a:rPr lang="en-US" altLang="ja-JP" baseline="0"/>
                  <a:t>X</a:t>
                </a:r>
                <a:endParaRPr lang="ja-JP" alt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1635712"/>
        <c:crosses val="autoZero"/>
        <c:crossBetween val="midCat"/>
      </c:valAx>
      <c:valAx>
        <c:axId val="201635712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ビール購入額</a:t>
                </a:r>
                <a:r>
                  <a:rPr lang="ja-JP" altLang="en-US">
                    <a:latin typeface="Times New Roman" pitchFamily="18" charset="0"/>
                    <a:cs typeface="Times New Roman" pitchFamily="18" charset="0"/>
                  </a:rPr>
                  <a:t>Ｙ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163379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593414459556204E-2"/>
          <c:y val="4.3876306992570557E-2"/>
          <c:w val="0.86894440467668832"/>
          <c:h val="0.84297861790077566"/>
        </c:manualLayout>
      </c:layout>
      <c:scatterChart>
        <c:scatterStyle val="lineMarker"/>
        <c:varyColors val="0"/>
        <c:ser>
          <c:idx val="1"/>
          <c:order val="0"/>
          <c:tx>
            <c:v>ケース１</c:v>
          </c:tx>
          <c:spPr>
            <a:ln w="28575">
              <a:noFill/>
            </a:ln>
          </c:spPr>
          <c:trendline>
            <c:spPr>
              <a:ln>
                <a:solidFill>
                  <a:srgbClr val="FF0000"/>
                </a:solidFill>
                <a:prstDash val="dash"/>
              </a:ln>
            </c:spPr>
            <c:trendlineType val="linear"/>
            <c:dispRSqr val="0"/>
            <c:dispEq val="0"/>
          </c:trendline>
          <c:xVal>
            <c:numRef>
              <c:f>'表３．２、表３．３、図３．５'!$C$4:$C$6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xVal>
          <c:yVal>
            <c:numRef>
              <c:f>'表３．２、表３．３、図３．５'!$D$4:$D$6</c:f>
              <c:numCache>
                <c:formatCode>General</c:formatCode>
                <c:ptCount val="3"/>
                <c:pt idx="0">
                  <c:v>0</c:v>
                </c:pt>
                <c:pt idx="1">
                  <c:v>8</c:v>
                </c:pt>
                <c:pt idx="2">
                  <c:v>16</c:v>
                </c:pt>
              </c:numCache>
            </c:numRef>
          </c:yVal>
          <c:smooth val="0"/>
        </c:ser>
        <c:ser>
          <c:idx val="2"/>
          <c:order val="1"/>
          <c:tx>
            <c:v>ケース２</c:v>
          </c:tx>
          <c:spPr>
            <a:ln w="28575">
              <a:noFill/>
            </a:ln>
          </c:spPr>
          <c:trendline>
            <c:spPr>
              <a:ln>
                <a:solidFill>
                  <a:schemeClr val="accent3">
                    <a:lumMod val="50000"/>
                  </a:schemeClr>
                </a:solidFill>
                <a:prstDash val="dash"/>
              </a:ln>
            </c:spPr>
            <c:trendlineType val="linear"/>
            <c:dispRSqr val="0"/>
            <c:dispEq val="0"/>
          </c:trendline>
          <c:xVal>
            <c:numRef>
              <c:f>'表３．２、表３．３、図３．５'!$C$4:$C$6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xVal>
          <c:yVal>
            <c:numRef>
              <c:f>'表３．２、表３．３、図３．５'!$F$4:$F$6</c:f>
              <c:numCache>
                <c:formatCode>General</c:formatCode>
                <c:ptCount val="3"/>
                <c:pt idx="0">
                  <c:v>4</c:v>
                </c:pt>
                <c:pt idx="1">
                  <c:v>8</c:v>
                </c:pt>
                <c:pt idx="2">
                  <c:v>12</c:v>
                </c:pt>
              </c:numCache>
            </c:numRef>
          </c:yVal>
          <c:smooth val="0"/>
        </c:ser>
        <c:ser>
          <c:idx val="0"/>
          <c:order val="2"/>
          <c:tx>
            <c:v>実績値</c:v>
          </c:tx>
          <c:spPr>
            <a:ln w="28575">
              <a:solidFill>
                <a:schemeClr val="tx1"/>
              </a:solidFill>
            </a:ln>
          </c:spPr>
          <c:marker>
            <c:spPr>
              <a:noFill/>
              <a:ln>
                <a:noFill/>
              </a:ln>
            </c:spPr>
          </c:marker>
          <c:xVal>
            <c:numRef>
              <c:f>'表３．２、表３．３、図３．５'!$C$4:$C$6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xVal>
          <c:yVal>
            <c:numRef>
              <c:f>'表３．２、表３．３、図３．５'!$B$4:$B$6</c:f>
              <c:numCache>
                <c:formatCode>General</c:formatCode>
                <c:ptCount val="3"/>
                <c:pt idx="0">
                  <c:v>4</c:v>
                </c:pt>
                <c:pt idx="1">
                  <c:v>7</c:v>
                </c:pt>
                <c:pt idx="2">
                  <c:v>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575040"/>
        <c:axId val="201585024"/>
      </c:scatterChart>
      <c:valAx>
        <c:axId val="201575040"/>
        <c:scaling>
          <c:orientation val="minMax"/>
          <c:min val="0.5"/>
        </c:scaling>
        <c:delete val="0"/>
        <c:axPos val="b"/>
        <c:numFmt formatCode="General" sourceLinked="1"/>
        <c:majorTickMark val="out"/>
        <c:minorTickMark val="none"/>
        <c:tickLblPos val="nextTo"/>
        <c:crossAx val="201585024"/>
        <c:crosses val="autoZero"/>
        <c:crossBetween val="midCat"/>
      </c:valAx>
      <c:valAx>
        <c:axId val="2015850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1575040"/>
        <c:crosses val="autoZero"/>
        <c:crossBetween val="midCat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14216654736339776"/>
          <c:y val="6.9132319372130629E-2"/>
          <c:w val="0.26590765926986404"/>
          <c:h val="0.23560799199774296"/>
        </c:manualLayout>
      </c:layout>
      <c:overlay val="1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4.7042650918635187E-2"/>
                  <c:y val="0.30435403907844866"/>
                </c:manualLayout>
              </c:layout>
              <c:numFmt formatCode="General" sourceLinked="0"/>
              <c:spPr>
                <a:solidFill>
                  <a:sysClr val="window" lastClr="FFFFFF"/>
                </a:solidFill>
                <a:ln>
                  <a:solidFill>
                    <a:schemeClr val="tx1"/>
                  </a:solidFill>
                </a:ln>
              </c:spPr>
            </c:trendlineLbl>
          </c:trendline>
          <c:xVal>
            <c:numRef>
              <c:f>表３．５!$D$3:$D$39</c:f>
              <c:numCache>
                <c:formatCode>0.000;_ꐀ</c:formatCode>
                <c:ptCount val="37"/>
                <c:pt idx="0">
                  <c:v>2.5</c:v>
                </c:pt>
                <c:pt idx="1">
                  <c:v>2.7</c:v>
                </c:pt>
                <c:pt idx="2">
                  <c:v>3.9247000000000001</c:v>
                </c:pt>
                <c:pt idx="3">
                  <c:v>3.5</c:v>
                </c:pt>
                <c:pt idx="4">
                  <c:v>1.31</c:v>
                </c:pt>
                <c:pt idx="5">
                  <c:v>3.4581</c:v>
                </c:pt>
                <c:pt idx="6">
                  <c:v>2.1</c:v>
                </c:pt>
                <c:pt idx="7">
                  <c:v>1.08</c:v>
                </c:pt>
                <c:pt idx="8">
                  <c:v>1.59</c:v>
                </c:pt>
                <c:pt idx="9">
                  <c:v>0.99</c:v>
                </c:pt>
                <c:pt idx="10">
                  <c:v>3</c:v>
                </c:pt>
                <c:pt idx="11">
                  <c:v>1.33</c:v>
                </c:pt>
                <c:pt idx="12">
                  <c:v>1.84</c:v>
                </c:pt>
                <c:pt idx="13">
                  <c:v>2.8</c:v>
                </c:pt>
                <c:pt idx="14">
                  <c:v>3.2</c:v>
                </c:pt>
                <c:pt idx="15">
                  <c:v>3.1</c:v>
                </c:pt>
                <c:pt idx="16">
                  <c:v>3.9</c:v>
                </c:pt>
                <c:pt idx="17">
                  <c:v>3</c:v>
                </c:pt>
                <c:pt idx="18">
                  <c:v>2.1</c:v>
                </c:pt>
                <c:pt idx="19">
                  <c:v>3.9</c:v>
                </c:pt>
                <c:pt idx="20">
                  <c:v>1.8</c:v>
                </c:pt>
                <c:pt idx="21">
                  <c:v>1.1000000000000001</c:v>
                </c:pt>
                <c:pt idx="22">
                  <c:v>1.3</c:v>
                </c:pt>
                <c:pt idx="23">
                  <c:v>2.6</c:v>
                </c:pt>
                <c:pt idx="24">
                  <c:v>2</c:v>
                </c:pt>
                <c:pt idx="25">
                  <c:v>0.82</c:v>
                </c:pt>
                <c:pt idx="26">
                  <c:v>0.73</c:v>
                </c:pt>
                <c:pt idx="27">
                  <c:v>2.2999999999999998</c:v>
                </c:pt>
                <c:pt idx="28">
                  <c:v>2.9</c:v>
                </c:pt>
                <c:pt idx="29">
                  <c:v>1.7685</c:v>
                </c:pt>
                <c:pt idx="30">
                  <c:v>3.8591000000000002</c:v>
                </c:pt>
                <c:pt idx="31">
                  <c:v>2.6</c:v>
                </c:pt>
                <c:pt idx="32">
                  <c:v>2.8</c:v>
                </c:pt>
                <c:pt idx="33">
                  <c:v>4.4066999999999998</c:v>
                </c:pt>
                <c:pt idx="34">
                  <c:v>2.6</c:v>
                </c:pt>
                <c:pt idx="35">
                  <c:v>1.94</c:v>
                </c:pt>
                <c:pt idx="36" formatCode="General">
                  <c:v>0.13900000000000001</c:v>
                </c:pt>
              </c:numCache>
            </c:numRef>
          </c:xVal>
          <c:yVal>
            <c:numRef>
              <c:f>表３．５!$B$3:$B$39</c:f>
              <c:numCache>
                <c:formatCode>0.0_ </c:formatCode>
                <c:ptCount val="37"/>
                <c:pt idx="0">
                  <c:v>77.899000000000001</c:v>
                </c:pt>
                <c:pt idx="1">
                  <c:v>76.715999999999994</c:v>
                </c:pt>
                <c:pt idx="2">
                  <c:v>68.956000000000003</c:v>
                </c:pt>
                <c:pt idx="3">
                  <c:v>77.236999999999995</c:v>
                </c:pt>
                <c:pt idx="4">
                  <c:v>66.875</c:v>
                </c:pt>
                <c:pt idx="5">
                  <c:v>70.905000000000001</c:v>
                </c:pt>
                <c:pt idx="6">
                  <c:v>78.218000000000004</c:v>
                </c:pt>
                <c:pt idx="7">
                  <c:v>74.887</c:v>
                </c:pt>
                <c:pt idx="8">
                  <c:v>69.397999999999996</c:v>
                </c:pt>
                <c:pt idx="9">
                  <c:v>69.846000000000004</c:v>
                </c:pt>
                <c:pt idx="10">
                  <c:v>73.366</c:v>
                </c:pt>
                <c:pt idx="11">
                  <c:v>68.055000000000007</c:v>
                </c:pt>
                <c:pt idx="12">
                  <c:v>65.340999999999994</c:v>
                </c:pt>
                <c:pt idx="13">
                  <c:v>76.41</c:v>
                </c:pt>
                <c:pt idx="14">
                  <c:v>77.783000000000001</c:v>
                </c:pt>
                <c:pt idx="15">
                  <c:v>76.212999999999994</c:v>
                </c:pt>
                <c:pt idx="16">
                  <c:v>77.537999999999997</c:v>
                </c:pt>
                <c:pt idx="17">
                  <c:v>69.787999999999997</c:v>
                </c:pt>
                <c:pt idx="18">
                  <c:v>75.834000000000003</c:v>
                </c:pt>
                <c:pt idx="19">
                  <c:v>77.807000000000002</c:v>
                </c:pt>
                <c:pt idx="20">
                  <c:v>79.536000000000001</c:v>
                </c:pt>
                <c:pt idx="21">
                  <c:v>71.771000000000001</c:v>
                </c:pt>
                <c:pt idx="22">
                  <c:v>72.027000000000001</c:v>
                </c:pt>
                <c:pt idx="23">
                  <c:v>77.405000000000001</c:v>
                </c:pt>
                <c:pt idx="24">
                  <c:v>76.688000000000002</c:v>
                </c:pt>
                <c:pt idx="25">
                  <c:v>67.3</c:v>
                </c:pt>
                <c:pt idx="26">
                  <c:v>69.215000000000003</c:v>
                </c:pt>
                <c:pt idx="27">
                  <c:v>71.893000000000001</c:v>
                </c:pt>
                <c:pt idx="28">
                  <c:v>74.861000000000004</c:v>
                </c:pt>
                <c:pt idx="29">
                  <c:v>69.456000000000003</c:v>
                </c:pt>
                <c:pt idx="30">
                  <c:v>64.820999999999998</c:v>
                </c:pt>
                <c:pt idx="31">
                  <c:v>77.102000000000004</c:v>
                </c:pt>
                <c:pt idx="32">
                  <c:v>78.739999999999995</c:v>
                </c:pt>
                <c:pt idx="33">
                  <c:v>67.117000000000004</c:v>
                </c:pt>
                <c:pt idx="34">
                  <c:v>75.622</c:v>
                </c:pt>
                <c:pt idx="35">
                  <c:v>72.36</c:v>
                </c:pt>
                <c:pt idx="36">
                  <c:v>48.984999999999999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043968"/>
        <c:axId val="201045504"/>
      </c:scatterChart>
      <c:valAx>
        <c:axId val="201043968"/>
        <c:scaling>
          <c:orientation val="minMax"/>
        </c:scaling>
        <c:delete val="0"/>
        <c:axPos val="b"/>
        <c:numFmt formatCode="0.000;_ꐀ" sourceLinked="1"/>
        <c:majorTickMark val="out"/>
        <c:minorTickMark val="none"/>
        <c:tickLblPos val="nextTo"/>
        <c:crossAx val="201045504"/>
        <c:crosses val="autoZero"/>
        <c:crossBetween val="midCat"/>
      </c:valAx>
      <c:valAx>
        <c:axId val="201045504"/>
        <c:scaling>
          <c:orientation val="minMax"/>
          <c:min val="40"/>
        </c:scaling>
        <c:delete val="0"/>
        <c:axPos val="l"/>
        <c:majorGridlines/>
        <c:numFmt formatCode="0.0_ " sourceLinked="1"/>
        <c:majorTickMark val="out"/>
        <c:minorTickMark val="none"/>
        <c:tickLblPos val="nextTo"/>
        <c:crossAx val="20104396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4.7042650918635187E-2"/>
                  <c:y val="0.30435403907844866"/>
                </c:manualLayout>
              </c:layout>
              <c:numFmt formatCode="General" sourceLinked="0"/>
              <c:spPr>
                <a:solidFill>
                  <a:sysClr val="window" lastClr="FFFFFF"/>
                </a:solidFill>
                <a:ln>
                  <a:solidFill>
                    <a:schemeClr val="tx1"/>
                  </a:solidFill>
                </a:ln>
              </c:spPr>
            </c:trendlineLbl>
          </c:trendline>
          <c:xVal>
            <c:numRef>
              <c:f>表３．５!$C$3:$C$39</c:f>
              <c:numCache>
                <c:formatCode>0.0_ </c:formatCode>
                <c:ptCount val="37"/>
                <c:pt idx="0">
                  <c:v>21126</c:v>
                </c:pt>
                <c:pt idx="1">
                  <c:v>30137</c:v>
                </c:pt>
                <c:pt idx="2">
                  <c:v>398.32</c:v>
                </c:pt>
                <c:pt idx="3">
                  <c:v>27567</c:v>
                </c:pt>
                <c:pt idx="4">
                  <c:v>4473.7</c:v>
                </c:pt>
                <c:pt idx="5">
                  <c:v>1421</c:v>
                </c:pt>
                <c:pt idx="6">
                  <c:v>19919</c:v>
                </c:pt>
                <c:pt idx="7">
                  <c:v>4858.2</c:v>
                </c:pt>
                <c:pt idx="8">
                  <c:v>630.37</c:v>
                </c:pt>
                <c:pt idx="9">
                  <c:v>2403.1</c:v>
                </c:pt>
                <c:pt idx="10">
                  <c:v>5260.4</c:v>
                </c:pt>
                <c:pt idx="11">
                  <c:v>1780.3</c:v>
                </c:pt>
                <c:pt idx="12">
                  <c:v>1065.8</c:v>
                </c:pt>
                <c:pt idx="13">
                  <c:v>26304</c:v>
                </c:pt>
                <c:pt idx="14">
                  <c:v>27061</c:v>
                </c:pt>
                <c:pt idx="15">
                  <c:v>30241</c:v>
                </c:pt>
                <c:pt idx="16">
                  <c:v>11488</c:v>
                </c:pt>
                <c:pt idx="17">
                  <c:v>4441.2</c:v>
                </c:pt>
                <c:pt idx="18">
                  <c:v>19778</c:v>
                </c:pt>
                <c:pt idx="19">
                  <c:v>19331</c:v>
                </c:pt>
                <c:pt idx="20">
                  <c:v>43619</c:v>
                </c:pt>
                <c:pt idx="21">
                  <c:v>11472</c:v>
                </c:pt>
                <c:pt idx="22">
                  <c:v>3250.6</c:v>
                </c:pt>
                <c:pt idx="23">
                  <c:v>27544</c:v>
                </c:pt>
                <c:pt idx="24">
                  <c:v>16866</c:v>
                </c:pt>
                <c:pt idx="25">
                  <c:v>422.64</c:v>
                </c:pt>
                <c:pt idx="26">
                  <c:v>1899</c:v>
                </c:pt>
                <c:pt idx="27">
                  <c:v>3037.9</c:v>
                </c:pt>
                <c:pt idx="28">
                  <c:v>11119</c:v>
                </c:pt>
                <c:pt idx="29">
                  <c:v>1632.1</c:v>
                </c:pt>
                <c:pt idx="30">
                  <c:v>2580.8000000000002</c:v>
                </c:pt>
                <c:pt idx="31">
                  <c:v>15212</c:v>
                </c:pt>
                <c:pt idx="32">
                  <c:v>28458</c:v>
                </c:pt>
                <c:pt idx="33">
                  <c:v>848.52</c:v>
                </c:pt>
                <c:pt idx="34">
                  <c:v>28346</c:v>
                </c:pt>
                <c:pt idx="35">
                  <c:v>3461.8</c:v>
                </c:pt>
                <c:pt idx="36">
                  <c:v>670.83</c:v>
                </c:pt>
              </c:numCache>
            </c:numRef>
          </c:xVal>
          <c:yVal>
            <c:numRef>
              <c:f>表３．５!$B$3:$B$39</c:f>
              <c:numCache>
                <c:formatCode>0.0_ </c:formatCode>
                <c:ptCount val="37"/>
                <c:pt idx="0">
                  <c:v>77.899000000000001</c:v>
                </c:pt>
                <c:pt idx="1">
                  <c:v>76.715999999999994</c:v>
                </c:pt>
                <c:pt idx="2">
                  <c:v>68.956000000000003</c:v>
                </c:pt>
                <c:pt idx="3">
                  <c:v>77.236999999999995</c:v>
                </c:pt>
                <c:pt idx="4">
                  <c:v>66.875</c:v>
                </c:pt>
                <c:pt idx="5">
                  <c:v>70.905000000000001</c:v>
                </c:pt>
                <c:pt idx="6">
                  <c:v>78.218000000000004</c:v>
                </c:pt>
                <c:pt idx="7">
                  <c:v>74.887</c:v>
                </c:pt>
                <c:pt idx="8">
                  <c:v>69.397999999999996</c:v>
                </c:pt>
                <c:pt idx="9">
                  <c:v>69.846000000000004</c:v>
                </c:pt>
                <c:pt idx="10">
                  <c:v>73.366</c:v>
                </c:pt>
                <c:pt idx="11">
                  <c:v>68.055000000000007</c:v>
                </c:pt>
                <c:pt idx="12">
                  <c:v>65.340999999999994</c:v>
                </c:pt>
                <c:pt idx="13">
                  <c:v>76.41</c:v>
                </c:pt>
                <c:pt idx="14">
                  <c:v>77.783000000000001</c:v>
                </c:pt>
                <c:pt idx="15">
                  <c:v>76.212999999999994</c:v>
                </c:pt>
                <c:pt idx="16">
                  <c:v>77.537999999999997</c:v>
                </c:pt>
                <c:pt idx="17">
                  <c:v>69.787999999999997</c:v>
                </c:pt>
                <c:pt idx="18">
                  <c:v>75.834000000000003</c:v>
                </c:pt>
                <c:pt idx="19">
                  <c:v>77.807000000000002</c:v>
                </c:pt>
                <c:pt idx="20">
                  <c:v>79.536000000000001</c:v>
                </c:pt>
                <c:pt idx="21">
                  <c:v>71.771000000000001</c:v>
                </c:pt>
                <c:pt idx="22">
                  <c:v>72.027000000000001</c:v>
                </c:pt>
                <c:pt idx="23">
                  <c:v>77.405000000000001</c:v>
                </c:pt>
                <c:pt idx="24">
                  <c:v>76.688000000000002</c:v>
                </c:pt>
                <c:pt idx="25">
                  <c:v>67.3</c:v>
                </c:pt>
                <c:pt idx="26">
                  <c:v>69.215000000000003</c:v>
                </c:pt>
                <c:pt idx="27">
                  <c:v>71.893000000000001</c:v>
                </c:pt>
                <c:pt idx="28">
                  <c:v>74.861000000000004</c:v>
                </c:pt>
                <c:pt idx="29">
                  <c:v>69.456000000000003</c:v>
                </c:pt>
                <c:pt idx="30">
                  <c:v>64.820999999999998</c:v>
                </c:pt>
                <c:pt idx="31">
                  <c:v>77.102000000000004</c:v>
                </c:pt>
                <c:pt idx="32">
                  <c:v>78.739999999999995</c:v>
                </c:pt>
                <c:pt idx="33">
                  <c:v>67.117000000000004</c:v>
                </c:pt>
                <c:pt idx="34">
                  <c:v>75.622</c:v>
                </c:pt>
                <c:pt idx="35">
                  <c:v>72.36</c:v>
                </c:pt>
                <c:pt idx="36">
                  <c:v>48.984999999999999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054464"/>
        <c:axId val="201195520"/>
      </c:scatterChart>
      <c:valAx>
        <c:axId val="201054464"/>
        <c:scaling>
          <c:orientation val="minMax"/>
        </c:scaling>
        <c:delete val="0"/>
        <c:axPos val="b"/>
        <c:numFmt formatCode="0.0_ " sourceLinked="1"/>
        <c:majorTickMark val="out"/>
        <c:minorTickMark val="none"/>
        <c:tickLblPos val="nextTo"/>
        <c:crossAx val="201195520"/>
        <c:crosses val="autoZero"/>
        <c:crossBetween val="midCat"/>
      </c:valAx>
      <c:valAx>
        <c:axId val="201195520"/>
        <c:scaling>
          <c:orientation val="minMax"/>
          <c:min val="40"/>
        </c:scaling>
        <c:delete val="0"/>
        <c:axPos val="l"/>
        <c:majorGridlines/>
        <c:numFmt formatCode="0.0_ " sourceLinked="1"/>
        <c:majorTickMark val="out"/>
        <c:minorTickMark val="none"/>
        <c:tickLblPos val="nextTo"/>
        <c:crossAx val="20105446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47625</xdr:rowOff>
    </xdr:from>
    <xdr:to>
      <xdr:col>5</xdr:col>
      <xdr:colOff>381000</xdr:colOff>
      <xdr:row>22</xdr:row>
      <xdr:rowOff>38100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2</xdr:row>
      <xdr:rowOff>0</xdr:rowOff>
    </xdr:from>
    <xdr:to>
      <xdr:col>11</xdr:col>
      <xdr:colOff>381000</xdr:colOff>
      <xdr:row>21</xdr:row>
      <xdr:rowOff>161925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2</xdr:row>
      <xdr:rowOff>0</xdr:rowOff>
    </xdr:from>
    <xdr:to>
      <xdr:col>17</xdr:col>
      <xdr:colOff>381000</xdr:colOff>
      <xdr:row>21</xdr:row>
      <xdr:rowOff>161925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0</xdr:colOff>
      <xdr:row>2</xdr:row>
      <xdr:rowOff>0</xdr:rowOff>
    </xdr:from>
    <xdr:to>
      <xdr:col>23</xdr:col>
      <xdr:colOff>381000</xdr:colOff>
      <xdr:row>21</xdr:row>
      <xdr:rowOff>161925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24</xdr:col>
      <xdr:colOff>0</xdr:colOff>
      <xdr:row>2</xdr:row>
      <xdr:rowOff>0</xdr:rowOff>
    </xdr:from>
    <xdr:to>
      <xdr:col>29</xdr:col>
      <xdr:colOff>381000</xdr:colOff>
      <xdr:row>21</xdr:row>
      <xdr:rowOff>161925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0.345</cdr:x>
      <cdr:y>0.19499</cdr:y>
    </cdr:from>
    <cdr:to>
      <cdr:x>0.91</cdr:x>
      <cdr:y>0.56267</cdr:y>
    </cdr:to>
    <cdr:cxnSp macro="">
      <cdr:nvCxnSpPr>
        <cdr:cNvPr id="3" name="直線コネクタ 2"/>
        <cdr:cNvCxnSpPr/>
      </cdr:nvCxnSpPr>
      <cdr:spPr>
        <a:xfrm xmlns:a="http://schemas.openxmlformats.org/drawingml/2006/main" flipH="1">
          <a:off x="1314450" y="666750"/>
          <a:ext cx="2152650" cy="125730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0.31583</cdr:x>
      <cdr:y>0.18384</cdr:y>
    </cdr:from>
    <cdr:to>
      <cdr:x>0.895</cdr:x>
      <cdr:y>0.53853</cdr:y>
    </cdr:to>
    <cdr:cxnSp macro="">
      <cdr:nvCxnSpPr>
        <cdr:cNvPr id="4" name="直線コネクタ 3"/>
        <cdr:cNvCxnSpPr/>
      </cdr:nvCxnSpPr>
      <cdr:spPr>
        <a:xfrm xmlns:a="http://schemas.openxmlformats.org/drawingml/2006/main" flipH="1">
          <a:off x="1203325" y="628650"/>
          <a:ext cx="2206625" cy="121285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0.4225</cdr:x>
      <cdr:y>0.32591</cdr:y>
    </cdr:from>
    <cdr:to>
      <cdr:x>0.4225</cdr:x>
      <cdr:y>0.8273</cdr:y>
    </cdr:to>
    <cdr:cxnSp macro="">
      <cdr:nvCxnSpPr>
        <cdr:cNvPr id="3" name="直線コネクタ 2"/>
        <cdr:cNvCxnSpPr/>
      </cdr:nvCxnSpPr>
      <cdr:spPr>
        <a:xfrm xmlns:a="http://schemas.openxmlformats.org/drawingml/2006/main">
          <a:off x="1609725" y="1114425"/>
          <a:ext cx="0" cy="171450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  <a:headEnd type="triangle"/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0.45</cdr:x>
      <cdr:y>0.32312</cdr:y>
    </cdr:from>
    <cdr:to>
      <cdr:x>0.4925</cdr:x>
      <cdr:y>0.45682</cdr:y>
    </cdr:to>
    <cdr:sp macro="" textlink="">
      <cdr:nvSpPr>
        <cdr:cNvPr id="4" name="右中かっこ 3"/>
        <cdr:cNvSpPr/>
      </cdr:nvSpPr>
      <cdr:spPr>
        <a:xfrm xmlns:a="http://schemas.openxmlformats.org/drawingml/2006/main">
          <a:off x="1714500" y="1104900"/>
          <a:ext cx="161925" cy="457200"/>
        </a:xfrm>
        <a:prstGeom xmlns:a="http://schemas.openxmlformats.org/drawingml/2006/main" prst="rightBrac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0.45083</cdr:x>
      <cdr:y>0.46611</cdr:y>
    </cdr:from>
    <cdr:to>
      <cdr:x>0.4925</cdr:x>
      <cdr:y>0.81894</cdr:y>
    </cdr:to>
    <cdr:sp macro="" textlink="">
      <cdr:nvSpPr>
        <cdr:cNvPr id="5" name="右中かっこ 4"/>
        <cdr:cNvSpPr/>
      </cdr:nvSpPr>
      <cdr:spPr>
        <a:xfrm xmlns:a="http://schemas.openxmlformats.org/drawingml/2006/main">
          <a:off x="1717675" y="1593850"/>
          <a:ext cx="158750" cy="1206500"/>
        </a:xfrm>
        <a:prstGeom xmlns:a="http://schemas.openxmlformats.org/drawingml/2006/main" prst="rightBrac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0.4825</cdr:x>
      <cdr:y>0.35376</cdr:y>
    </cdr:from>
    <cdr:to>
      <cdr:x>0.575</cdr:x>
      <cdr:y>0.40669</cdr:y>
    </cdr:to>
    <cdr:sp macro="" textlink="">
      <cdr:nvSpPr>
        <cdr:cNvPr id="6" name="テキスト ボックス 5"/>
        <cdr:cNvSpPr txBox="1"/>
      </cdr:nvSpPr>
      <cdr:spPr>
        <a:xfrm xmlns:a="http://schemas.openxmlformats.org/drawingml/2006/main">
          <a:off x="1838325" y="1209675"/>
          <a:ext cx="352425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u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0.5025</cdr:x>
      <cdr:y>0.60167</cdr:y>
    </cdr:from>
    <cdr:to>
      <cdr:x>0.7825</cdr:x>
      <cdr:y>0.68524</cdr:y>
    </cdr:to>
    <cdr:sp macro="" textlink="">
      <cdr:nvSpPr>
        <cdr:cNvPr id="7" name="テキスト ボックス 6"/>
        <cdr:cNvSpPr txBox="1"/>
      </cdr:nvSpPr>
      <cdr:spPr>
        <a:xfrm xmlns:a="http://schemas.openxmlformats.org/drawingml/2006/main">
          <a:off x="1914525" y="2057400"/>
          <a:ext cx="1066800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a+bX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0.315</cdr:x>
      <cdr:y>0.32591</cdr:y>
    </cdr:from>
    <cdr:to>
      <cdr:x>0.415</cdr:x>
      <cdr:y>0.81616</cdr:y>
    </cdr:to>
    <cdr:sp macro="" textlink="">
      <cdr:nvSpPr>
        <cdr:cNvPr id="8" name="左中かっこ 7"/>
        <cdr:cNvSpPr/>
      </cdr:nvSpPr>
      <cdr:spPr>
        <a:xfrm xmlns:a="http://schemas.openxmlformats.org/drawingml/2006/main">
          <a:off x="1200150" y="1114425"/>
          <a:ext cx="381000" cy="1676400"/>
        </a:xfrm>
        <a:prstGeom xmlns:a="http://schemas.openxmlformats.org/drawingml/2006/main" prst="leftBrac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0.2425</cdr:x>
      <cdr:y>0.54039</cdr:y>
    </cdr:from>
    <cdr:to>
      <cdr:x>0.3325</cdr:x>
      <cdr:y>0.62396</cdr:y>
    </cdr:to>
    <cdr:sp macro="" textlink="">
      <cdr:nvSpPr>
        <cdr:cNvPr id="9" name="テキスト ボックス 8"/>
        <cdr:cNvSpPr txBox="1"/>
      </cdr:nvSpPr>
      <cdr:spPr>
        <a:xfrm xmlns:a="http://schemas.openxmlformats.org/drawingml/2006/main">
          <a:off x="923925" y="1847850"/>
          <a:ext cx="342900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Y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0.5925</cdr:x>
      <cdr:y>0.27019</cdr:y>
    </cdr:from>
    <cdr:to>
      <cdr:x>0.595</cdr:x>
      <cdr:y>0.38162</cdr:y>
    </cdr:to>
    <cdr:cxnSp macro="">
      <cdr:nvCxnSpPr>
        <cdr:cNvPr id="11" name="直線矢印コネクタ 10"/>
        <cdr:cNvCxnSpPr/>
      </cdr:nvCxnSpPr>
      <cdr:spPr>
        <a:xfrm xmlns:a="http://schemas.openxmlformats.org/drawingml/2006/main">
          <a:off x="2257425" y="923925"/>
          <a:ext cx="9525" cy="381000"/>
        </a:xfrm>
        <a:prstGeom xmlns:a="http://schemas.openxmlformats.org/drawingml/2006/main" prst="straightConnector1">
          <a:avLst/>
        </a:prstGeom>
        <a:ln xmlns:a="http://schemas.openxmlformats.org/drawingml/2006/main" w="12700">
          <a:solidFill>
            <a:schemeClr val="tx1"/>
          </a:solidFill>
          <a:headEnd type="triangle"/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0.76833</cdr:x>
      <cdr:y>0.19591</cdr:y>
    </cdr:from>
    <cdr:to>
      <cdr:x>0.77083</cdr:x>
      <cdr:y>0.30734</cdr:y>
    </cdr:to>
    <cdr:cxnSp macro="">
      <cdr:nvCxnSpPr>
        <cdr:cNvPr id="12" name="直線矢印コネクタ 11"/>
        <cdr:cNvCxnSpPr/>
      </cdr:nvCxnSpPr>
      <cdr:spPr>
        <a:xfrm xmlns:a="http://schemas.openxmlformats.org/drawingml/2006/main">
          <a:off x="2927350" y="669925"/>
          <a:ext cx="9525" cy="381000"/>
        </a:xfrm>
        <a:prstGeom xmlns:a="http://schemas.openxmlformats.org/drawingml/2006/main" prst="straightConnector1">
          <a:avLst/>
        </a:prstGeom>
        <a:ln xmlns:a="http://schemas.openxmlformats.org/drawingml/2006/main" w="12700">
          <a:solidFill>
            <a:schemeClr val="tx1"/>
          </a:solidFill>
          <a:headEnd type="triangle"/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0.83083</cdr:x>
      <cdr:y>0.18477</cdr:y>
    </cdr:from>
    <cdr:to>
      <cdr:x>0.83333</cdr:x>
      <cdr:y>0.29619</cdr:y>
    </cdr:to>
    <cdr:cxnSp macro="">
      <cdr:nvCxnSpPr>
        <cdr:cNvPr id="13" name="直線矢印コネクタ 12"/>
        <cdr:cNvCxnSpPr/>
      </cdr:nvCxnSpPr>
      <cdr:spPr>
        <a:xfrm xmlns:a="http://schemas.openxmlformats.org/drawingml/2006/main">
          <a:off x="3165475" y="631825"/>
          <a:ext cx="9525" cy="381000"/>
        </a:xfrm>
        <a:prstGeom xmlns:a="http://schemas.openxmlformats.org/drawingml/2006/main" prst="straightConnector1">
          <a:avLst/>
        </a:prstGeom>
        <a:ln xmlns:a="http://schemas.openxmlformats.org/drawingml/2006/main" w="12700">
          <a:solidFill>
            <a:schemeClr val="tx1"/>
          </a:solidFill>
          <a:headEnd type="triangle"/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0.90583</cdr:x>
      <cdr:y>0.15135</cdr:y>
    </cdr:from>
    <cdr:to>
      <cdr:x>0.90833</cdr:x>
      <cdr:y>0.26277</cdr:y>
    </cdr:to>
    <cdr:cxnSp macro="">
      <cdr:nvCxnSpPr>
        <cdr:cNvPr id="14" name="直線矢印コネクタ 13"/>
        <cdr:cNvCxnSpPr/>
      </cdr:nvCxnSpPr>
      <cdr:spPr>
        <a:xfrm xmlns:a="http://schemas.openxmlformats.org/drawingml/2006/main">
          <a:off x="3451225" y="517525"/>
          <a:ext cx="9525" cy="381000"/>
        </a:xfrm>
        <a:prstGeom xmlns:a="http://schemas.openxmlformats.org/drawingml/2006/main" prst="straightConnector1">
          <a:avLst/>
        </a:prstGeom>
        <a:ln xmlns:a="http://schemas.openxmlformats.org/drawingml/2006/main" w="12700">
          <a:solidFill>
            <a:schemeClr val="tx1"/>
          </a:solidFill>
          <a:headEnd type="triangle"/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0.63083</cdr:x>
      <cdr:y>0.3714</cdr:y>
    </cdr:from>
    <cdr:to>
      <cdr:x>0.63333</cdr:x>
      <cdr:y>0.48282</cdr:y>
    </cdr:to>
    <cdr:cxnSp macro="">
      <cdr:nvCxnSpPr>
        <cdr:cNvPr id="15" name="直線矢印コネクタ 14"/>
        <cdr:cNvCxnSpPr/>
      </cdr:nvCxnSpPr>
      <cdr:spPr>
        <a:xfrm xmlns:a="http://schemas.openxmlformats.org/drawingml/2006/main">
          <a:off x="2403475" y="1270000"/>
          <a:ext cx="9525" cy="381000"/>
        </a:xfrm>
        <a:prstGeom xmlns:a="http://schemas.openxmlformats.org/drawingml/2006/main" prst="straightConnector1">
          <a:avLst/>
        </a:prstGeom>
        <a:ln xmlns:a="http://schemas.openxmlformats.org/drawingml/2006/main" w="12700">
          <a:solidFill>
            <a:schemeClr val="tx1"/>
          </a:solidFill>
          <a:headEnd type="triangle"/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0.58333</cdr:x>
      <cdr:y>0.39369</cdr:y>
    </cdr:from>
    <cdr:to>
      <cdr:x>0.58583</cdr:x>
      <cdr:y>0.50511</cdr:y>
    </cdr:to>
    <cdr:cxnSp macro="">
      <cdr:nvCxnSpPr>
        <cdr:cNvPr id="16" name="直線矢印コネクタ 15"/>
        <cdr:cNvCxnSpPr/>
      </cdr:nvCxnSpPr>
      <cdr:spPr>
        <a:xfrm xmlns:a="http://schemas.openxmlformats.org/drawingml/2006/main">
          <a:off x="2222500" y="1346200"/>
          <a:ext cx="9525" cy="381000"/>
        </a:xfrm>
        <a:prstGeom xmlns:a="http://schemas.openxmlformats.org/drawingml/2006/main" prst="straightConnector1">
          <a:avLst/>
        </a:prstGeom>
        <a:ln xmlns:a="http://schemas.openxmlformats.org/drawingml/2006/main" w="12700">
          <a:solidFill>
            <a:schemeClr val="tx1"/>
          </a:solidFill>
          <a:headEnd type="triangle"/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0.79833</cdr:x>
      <cdr:y>0.31848</cdr:y>
    </cdr:from>
    <cdr:to>
      <cdr:x>0.80083</cdr:x>
      <cdr:y>0.4299</cdr:y>
    </cdr:to>
    <cdr:cxnSp macro="">
      <cdr:nvCxnSpPr>
        <cdr:cNvPr id="17" name="直線矢印コネクタ 16"/>
        <cdr:cNvCxnSpPr/>
      </cdr:nvCxnSpPr>
      <cdr:spPr>
        <a:xfrm xmlns:a="http://schemas.openxmlformats.org/drawingml/2006/main">
          <a:off x="3041650" y="1089025"/>
          <a:ext cx="9525" cy="381000"/>
        </a:xfrm>
        <a:prstGeom xmlns:a="http://schemas.openxmlformats.org/drawingml/2006/main" prst="straightConnector1">
          <a:avLst/>
        </a:prstGeom>
        <a:ln xmlns:a="http://schemas.openxmlformats.org/drawingml/2006/main" w="12700">
          <a:solidFill>
            <a:schemeClr val="tx1"/>
          </a:solidFill>
          <a:headEnd type="triangle"/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0.43833</cdr:x>
      <cdr:y>0.22934</cdr:y>
    </cdr:from>
    <cdr:to>
      <cdr:x>0.4425</cdr:x>
      <cdr:y>0.44568</cdr:y>
    </cdr:to>
    <cdr:cxnSp macro="">
      <cdr:nvCxnSpPr>
        <cdr:cNvPr id="18" name="直線矢印コネクタ 17"/>
        <cdr:cNvCxnSpPr/>
      </cdr:nvCxnSpPr>
      <cdr:spPr>
        <a:xfrm xmlns:a="http://schemas.openxmlformats.org/drawingml/2006/main">
          <a:off x="1670050" y="784225"/>
          <a:ext cx="15875" cy="739775"/>
        </a:xfrm>
        <a:prstGeom xmlns:a="http://schemas.openxmlformats.org/drawingml/2006/main" prst="straightConnector1">
          <a:avLst/>
        </a:prstGeom>
        <a:ln xmlns:a="http://schemas.openxmlformats.org/drawingml/2006/main" w="12700">
          <a:solidFill>
            <a:schemeClr val="tx1"/>
          </a:solidFill>
          <a:headEnd type="triangle"/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0.4225</cdr:x>
      <cdr:y>0.45682</cdr:y>
    </cdr:from>
    <cdr:to>
      <cdr:x>0.4225</cdr:x>
      <cdr:y>0.8273</cdr:y>
    </cdr:to>
    <cdr:cxnSp macro="">
      <cdr:nvCxnSpPr>
        <cdr:cNvPr id="3" name="直線コネクタ 2"/>
        <cdr:cNvCxnSpPr/>
      </cdr:nvCxnSpPr>
      <cdr:spPr>
        <a:xfrm xmlns:a="http://schemas.openxmlformats.org/drawingml/2006/main">
          <a:off x="1609725" y="1562100"/>
          <a:ext cx="0" cy="1266832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  <a:headEnd type="triangle"/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0.45</cdr:x>
      <cdr:y>0.32312</cdr:y>
    </cdr:from>
    <cdr:to>
      <cdr:x>0.4925</cdr:x>
      <cdr:y>0.45682</cdr:y>
    </cdr:to>
    <cdr:sp macro="" textlink="">
      <cdr:nvSpPr>
        <cdr:cNvPr id="4" name="右中かっこ 3"/>
        <cdr:cNvSpPr/>
      </cdr:nvSpPr>
      <cdr:spPr>
        <a:xfrm xmlns:a="http://schemas.openxmlformats.org/drawingml/2006/main">
          <a:off x="1714500" y="1104900"/>
          <a:ext cx="161925" cy="457200"/>
        </a:xfrm>
        <a:prstGeom xmlns:a="http://schemas.openxmlformats.org/drawingml/2006/main" prst="rightBrac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0.45083</cdr:x>
      <cdr:y>0.46611</cdr:y>
    </cdr:from>
    <cdr:to>
      <cdr:x>0.4925</cdr:x>
      <cdr:y>0.81894</cdr:y>
    </cdr:to>
    <cdr:sp macro="" textlink="">
      <cdr:nvSpPr>
        <cdr:cNvPr id="5" name="右中かっこ 4"/>
        <cdr:cNvSpPr/>
      </cdr:nvSpPr>
      <cdr:spPr>
        <a:xfrm xmlns:a="http://schemas.openxmlformats.org/drawingml/2006/main">
          <a:off x="1717675" y="1593850"/>
          <a:ext cx="158750" cy="1206500"/>
        </a:xfrm>
        <a:prstGeom xmlns:a="http://schemas.openxmlformats.org/drawingml/2006/main" prst="rightBrac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0.4825</cdr:x>
      <cdr:y>0.33426</cdr:y>
    </cdr:from>
    <cdr:to>
      <cdr:x>0.575</cdr:x>
      <cdr:y>0.40669</cdr:y>
    </cdr:to>
    <cdr:sp macro="" textlink="">
      <cdr:nvSpPr>
        <cdr:cNvPr id="6" name="テキスト ボックス 5"/>
        <cdr:cNvSpPr txBox="1"/>
      </cdr:nvSpPr>
      <cdr:spPr>
        <a:xfrm xmlns:a="http://schemas.openxmlformats.org/drawingml/2006/main">
          <a:off x="1838325" y="1143000"/>
          <a:ext cx="352425" cy="2476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100"/>
            <a:t>①</a:t>
          </a:r>
        </a:p>
      </cdr:txBody>
    </cdr:sp>
  </cdr:relSizeAnchor>
  <cdr:relSizeAnchor xmlns:cdr="http://schemas.openxmlformats.org/drawingml/2006/chartDrawing">
    <cdr:from>
      <cdr:x>0.5025</cdr:x>
      <cdr:y>0.60167</cdr:y>
    </cdr:from>
    <cdr:to>
      <cdr:x>0.7825</cdr:x>
      <cdr:y>0.68524</cdr:y>
    </cdr:to>
    <cdr:sp macro="" textlink="">
      <cdr:nvSpPr>
        <cdr:cNvPr id="7" name="テキスト ボックス 6"/>
        <cdr:cNvSpPr txBox="1"/>
      </cdr:nvSpPr>
      <cdr:spPr>
        <a:xfrm xmlns:a="http://schemas.openxmlformats.org/drawingml/2006/main">
          <a:off x="1914525" y="2057400"/>
          <a:ext cx="1066800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100"/>
            <a:t>②</a:t>
          </a:r>
        </a:p>
      </cdr:txBody>
    </cdr:sp>
  </cdr:relSizeAnchor>
  <cdr:relSizeAnchor xmlns:cdr="http://schemas.openxmlformats.org/drawingml/2006/chartDrawing">
    <cdr:from>
      <cdr:x>0.315</cdr:x>
      <cdr:y>0.32591</cdr:y>
    </cdr:from>
    <cdr:to>
      <cdr:x>0.415</cdr:x>
      <cdr:y>0.81616</cdr:y>
    </cdr:to>
    <cdr:sp macro="" textlink="">
      <cdr:nvSpPr>
        <cdr:cNvPr id="8" name="左中かっこ 7"/>
        <cdr:cNvSpPr/>
      </cdr:nvSpPr>
      <cdr:spPr>
        <a:xfrm xmlns:a="http://schemas.openxmlformats.org/drawingml/2006/main">
          <a:off x="1200150" y="1114425"/>
          <a:ext cx="381000" cy="1676400"/>
        </a:xfrm>
        <a:prstGeom xmlns:a="http://schemas.openxmlformats.org/drawingml/2006/main" prst="leftBrac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0.2425</cdr:x>
      <cdr:y>0.54039</cdr:y>
    </cdr:from>
    <cdr:to>
      <cdr:x>0.3325</cdr:x>
      <cdr:y>0.62396</cdr:y>
    </cdr:to>
    <cdr:sp macro="" textlink="">
      <cdr:nvSpPr>
        <cdr:cNvPr id="9" name="テキスト ボックス 8"/>
        <cdr:cNvSpPr txBox="1"/>
      </cdr:nvSpPr>
      <cdr:spPr>
        <a:xfrm xmlns:a="http://schemas.openxmlformats.org/drawingml/2006/main">
          <a:off x="923925" y="1847850"/>
          <a:ext cx="342900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100"/>
            <a:t>③</a:t>
          </a:r>
        </a:p>
      </cdr:txBody>
    </cdr:sp>
  </cdr:relSizeAnchor>
  <cdr:relSizeAnchor xmlns:cdr="http://schemas.openxmlformats.org/drawingml/2006/chartDrawing">
    <cdr:from>
      <cdr:x>0.4225</cdr:x>
      <cdr:y>0.33983</cdr:y>
    </cdr:from>
    <cdr:to>
      <cdr:x>0.425</cdr:x>
      <cdr:y>0.46518</cdr:y>
    </cdr:to>
    <cdr:cxnSp macro="">
      <cdr:nvCxnSpPr>
        <cdr:cNvPr id="18" name="直線矢印コネクタ 17"/>
        <cdr:cNvCxnSpPr/>
      </cdr:nvCxnSpPr>
      <cdr:spPr>
        <a:xfrm xmlns:a="http://schemas.openxmlformats.org/drawingml/2006/main">
          <a:off x="1609725" y="1162050"/>
          <a:ext cx="9525" cy="428617"/>
        </a:xfrm>
        <a:prstGeom xmlns:a="http://schemas.openxmlformats.org/drawingml/2006/main" prst="straightConnector1">
          <a:avLst/>
        </a:prstGeom>
        <a:ln xmlns:a="http://schemas.openxmlformats.org/drawingml/2006/main" w="12700">
          <a:solidFill>
            <a:schemeClr val="tx1"/>
          </a:solidFill>
          <a:headEnd type="triangle"/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10</xdr:row>
      <xdr:rowOff>28575</xdr:rowOff>
    </xdr:from>
    <xdr:to>
      <xdr:col>6</xdr:col>
      <xdr:colOff>552450</xdr:colOff>
      <xdr:row>27</xdr:row>
      <xdr:rowOff>38100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</xdr:colOff>
      <xdr:row>0</xdr:row>
      <xdr:rowOff>133350</xdr:rowOff>
    </xdr:from>
    <xdr:ext cx="523875" cy="21907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テキスト ボックス 1"/>
            <xdr:cNvSpPr txBox="1"/>
          </xdr:nvSpPr>
          <xdr:spPr>
            <a:xfrm>
              <a:off x="3000375" y="133350"/>
              <a:ext cx="523875" cy="21907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kumimoji="1" lang="en-US" altLang="ja-JP" sz="1100" b="0" i="1">
                        <a:latin typeface="Cambria Math"/>
                      </a:rPr>
                      <m:t>(</m:t>
                    </m:r>
                    <m:r>
                      <a:rPr kumimoji="1" lang="en-US" altLang="ja-JP" sz="1100" b="0" i="1">
                        <a:latin typeface="Cambria Math"/>
                      </a:rPr>
                      <m:t>𝑌</m:t>
                    </m:r>
                    <m:r>
                      <a:rPr kumimoji="1" lang="ja-JP" altLang="en-US" sz="1100" i="1">
                        <a:latin typeface="Cambria Math"/>
                      </a:rPr>
                      <m:t>－</m:t>
                    </m:r>
                    <m:acc>
                      <m:accPr>
                        <m:chr m:val="̅"/>
                        <m:ctrlPr>
                          <a:rPr kumimoji="1" lang="ja-JP" altLang="en-US" sz="1100" i="1">
                            <a:latin typeface="Cambria Math"/>
                          </a:rPr>
                        </m:ctrlPr>
                      </m:accPr>
                      <m:e>
                        <m:r>
                          <a:rPr kumimoji="1" lang="en-US" altLang="ja-JP" sz="1100" b="0" i="1">
                            <a:latin typeface="Cambria Math"/>
                          </a:rPr>
                          <m:t>𝑌</m:t>
                        </m:r>
                      </m:e>
                    </m:acc>
                    <m:r>
                      <a:rPr kumimoji="1" lang="en-US" altLang="ja-JP" sz="1100" b="0" i="1">
                        <a:latin typeface="Cambria Math"/>
                      </a:rPr>
                      <m:t>)</m:t>
                    </m:r>
                  </m:oMath>
                </m:oMathPara>
              </a14:m>
              <a:endParaRPr kumimoji="1" lang="ja-JP" altLang="en-US" sz="1100"/>
            </a:p>
          </xdr:txBody>
        </xdr:sp>
      </mc:Choice>
      <mc:Fallback xmlns="">
        <xdr:sp macro="" textlink="">
          <xdr:nvSpPr>
            <xdr:cNvPr id="2" name="テキスト ボックス 1"/>
            <xdr:cNvSpPr txBox="1"/>
          </xdr:nvSpPr>
          <xdr:spPr>
            <a:xfrm>
              <a:off x="3000375" y="133350"/>
              <a:ext cx="523875" cy="21907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r>
                <a:rPr kumimoji="1" lang="en-US" altLang="ja-JP" sz="1100" b="0" i="0">
                  <a:latin typeface="Cambria Math"/>
                </a:rPr>
                <a:t>(𝑌</a:t>
              </a:r>
              <a:r>
                <a:rPr kumimoji="1" lang="ja-JP" altLang="en-US" sz="1100" i="0">
                  <a:latin typeface="Cambria Math"/>
                </a:rPr>
                <a:t>－</a:t>
              </a:r>
              <a:r>
                <a:rPr kumimoji="1" lang="en-US" altLang="ja-JP" sz="1100" b="0" i="0">
                  <a:latin typeface="Cambria Math"/>
                </a:rPr>
                <a:t>𝑌</a:t>
              </a:r>
              <a:r>
                <a:rPr kumimoji="1" lang="ja-JP" altLang="en-US" sz="1100" b="0" i="0">
                  <a:latin typeface="Cambria Math"/>
                </a:rPr>
                <a:t> ̅</a:t>
              </a:r>
              <a:r>
                <a:rPr kumimoji="1" lang="en-US" altLang="ja-JP" sz="1100" b="0" i="0">
                  <a:latin typeface="Cambria Math"/>
                </a:rPr>
                <a:t>)</a:t>
              </a:r>
              <a:endParaRPr kumimoji="1" lang="ja-JP" altLang="en-US" sz="1100"/>
            </a:p>
          </xdr:txBody>
        </xdr:sp>
      </mc:Fallback>
    </mc:AlternateContent>
    <xdr:clientData/>
  </xdr:oneCellAnchor>
  <xdr:oneCellAnchor>
    <xdr:from>
      <xdr:col>4</xdr:col>
      <xdr:colOff>9525</xdr:colOff>
      <xdr:row>0</xdr:row>
      <xdr:rowOff>123825</xdr:rowOff>
    </xdr:from>
    <xdr:ext cx="523875" cy="21907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テキスト ボックス 2"/>
            <xdr:cNvSpPr txBox="1"/>
          </xdr:nvSpPr>
          <xdr:spPr>
            <a:xfrm>
              <a:off x="3686175" y="123825"/>
              <a:ext cx="523875" cy="21907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kumimoji="1" lang="en-US" altLang="ja-JP" sz="1100" b="0" i="1">
                        <a:latin typeface="Cambria Math"/>
                      </a:rPr>
                      <m:t>(</m:t>
                    </m:r>
                    <m:r>
                      <a:rPr kumimoji="1" lang="en-US" altLang="ja-JP" sz="1100" b="0" i="1">
                        <a:latin typeface="Cambria Math"/>
                      </a:rPr>
                      <m:t>𝑋</m:t>
                    </m:r>
                    <m:r>
                      <a:rPr kumimoji="1" lang="ja-JP" altLang="en-US" sz="1100" i="1">
                        <a:latin typeface="Cambria Math"/>
                      </a:rPr>
                      <m:t>－</m:t>
                    </m:r>
                    <m:acc>
                      <m:accPr>
                        <m:chr m:val="̅"/>
                        <m:ctrlPr>
                          <a:rPr kumimoji="1" lang="ja-JP" altLang="en-US" sz="1100" i="1">
                            <a:latin typeface="Cambria Math"/>
                          </a:rPr>
                        </m:ctrlPr>
                      </m:accPr>
                      <m:e>
                        <m:r>
                          <a:rPr kumimoji="1" lang="en-US" altLang="ja-JP" sz="1100" b="0" i="1">
                            <a:latin typeface="Cambria Math"/>
                          </a:rPr>
                          <m:t>𝑋</m:t>
                        </m:r>
                      </m:e>
                    </m:acc>
                    <m:r>
                      <a:rPr kumimoji="1" lang="en-US" altLang="ja-JP" sz="1100" b="0" i="1">
                        <a:latin typeface="Cambria Math"/>
                      </a:rPr>
                      <m:t>)</m:t>
                    </m:r>
                  </m:oMath>
                </m:oMathPara>
              </a14:m>
              <a:endParaRPr kumimoji="1" lang="ja-JP" altLang="en-US" sz="1100"/>
            </a:p>
          </xdr:txBody>
        </xdr:sp>
      </mc:Choice>
      <mc:Fallback xmlns="">
        <xdr:sp macro="" textlink="">
          <xdr:nvSpPr>
            <xdr:cNvPr id="3" name="テキスト ボックス 2"/>
            <xdr:cNvSpPr txBox="1"/>
          </xdr:nvSpPr>
          <xdr:spPr>
            <a:xfrm>
              <a:off x="3686175" y="123825"/>
              <a:ext cx="523875" cy="21907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r>
                <a:rPr kumimoji="1" lang="en-US" altLang="ja-JP" sz="1100" b="0" i="0">
                  <a:latin typeface="Cambria Math"/>
                </a:rPr>
                <a:t>(𝑋</a:t>
              </a:r>
              <a:r>
                <a:rPr kumimoji="1" lang="ja-JP" altLang="en-US" sz="1100" i="0">
                  <a:latin typeface="Cambria Math"/>
                </a:rPr>
                <a:t>－</a:t>
              </a:r>
              <a:r>
                <a:rPr kumimoji="1" lang="en-US" altLang="ja-JP" sz="1100" b="0" i="0">
                  <a:latin typeface="Cambria Math"/>
                </a:rPr>
                <a:t>𝑋</a:t>
              </a:r>
              <a:r>
                <a:rPr kumimoji="1" lang="ja-JP" altLang="en-US" sz="1100" b="0" i="0">
                  <a:latin typeface="Cambria Math"/>
                </a:rPr>
                <a:t> ̅</a:t>
              </a:r>
              <a:r>
                <a:rPr kumimoji="1" lang="en-US" altLang="ja-JP" sz="1100" b="0" i="0">
                  <a:latin typeface="Cambria Math"/>
                </a:rPr>
                <a:t>)</a:t>
              </a:r>
              <a:endParaRPr kumimoji="1" lang="ja-JP" altLang="en-US" sz="1100"/>
            </a:p>
          </xdr:txBody>
        </xdr:sp>
      </mc:Fallback>
    </mc:AlternateContent>
    <xdr:clientData/>
  </xdr:oneCellAnchor>
  <xdr:oneCellAnchor>
    <xdr:from>
      <xdr:col>4</xdr:col>
      <xdr:colOff>571500</xdr:colOff>
      <xdr:row>0</xdr:row>
      <xdr:rowOff>114299</xdr:rowOff>
    </xdr:from>
    <xdr:ext cx="962025" cy="25717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テキスト ボックス 3"/>
            <xdr:cNvSpPr txBox="1"/>
          </xdr:nvSpPr>
          <xdr:spPr>
            <a:xfrm>
              <a:off x="4248150" y="114299"/>
              <a:ext cx="962025" cy="25717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 marL="0" marR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kumimoji="1" lang="en-US" altLang="ja-JP" sz="1100" b="0" i="1">
                        <a:latin typeface="Cambria Math"/>
                      </a:rPr>
                      <m:t>(</m:t>
                    </m:r>
                    <m:r>
                      <a:rPr kumimoji="1" lang="en-US" altLang="ja-JP" sz="1100" b="0" i="1">
                        <a:latin typeface="Cambria Math"/>
                      </a:rPr>
                      <m:t>𝑌</m:t>
                    </m:r>
                    <m:r>
                      <a:rPr kumimoji="1" lang="ja-JP" altLang="en-US" sz="1100" i="1">
                        <a:latin typeface="Cambria Math"/>
                      </a:rPr>
                      <m:t>－</m:t>
                    </m:r>
                    <m:acc>
                      <m:accPr>
                        <m:chr m:val="̅"/>
                        <m:ctrlPr>
                          <a:rPr kumimoji="1" lang="ja-JP" altLang="en-US" sz="1100" i="1">
                            <a:latin typeface="Cambria Math"/>
                          </a:rPr>
                        </m:ctrlPr>
                      </m:accPr>
                      <m:e>
                        <m:r>
                          <a:rPr kumimoji="1" lang="en-US" altLang="ja-JP" sz="1100" b="0" i="1">
                            <a:latin typeface="Cambria Math"/>
                          </a:rPr>
                          <m:t>𝑌</m:t>
                        </m:r>
                      </m:e>
                    </m:acc>
                    <m:r>
                      <a:rPr kumimoji="1" lang="en-US" altLang="ja-JP" sz="1100" b="0" i="1">
                        <a:latin typeface="Cambria Math"/>
                      </a:rPr>
                      <m:t>)</m:t>
                    </m:r>
                    <m:r>
                      <a:rPr kumimoji="1" lang="en-US" altLang="ja-JP" sz="11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(</m:t>
                    </m:r>
                    <m:r>
                      <a:rPr kumimoji="1" lang="en-US" altLang="ja-JP" sz="11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𝑋</m:t>
                    </m:r>
                    <m:r>
                      <a:rPr kumimoji="1" lang="ja-JP" altLang="ja-JP" sz="110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－</m:t>
                    </m:r>
                    <m:acc>
                      <m:accPr>
                        <m:chr m:val="̅"/>
                        <m:ctrlPr>
                          <a:rPr kumimoji="1" lang="ja-JP" altLang="ja-JP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accPr>
                      <m:e>
                        <m:r>
                          <a:rPr kumimoji="1" lang="en-US" altLang="ja-JP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𝑋</m:t>
                        </m:r>
                      </m:e>
                    </m:acc>
                    <m:r>
                      <a:rPr kumimoji="1" lang="en-US" altLang="ja-JP" sz="11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)</m:t>
                    </m:r>
                  </m:oMath>
                </m:oMathPara>
              </a14:m>
              <a:endParaRPr lang="ja-JP" altLang="ja-JP">
                <a:effectLst/>
              </a:endParaRPr>
            </a:p>
            <a:p>
              <a:endParaRPr kumimoji="1" lang="ja-JP" altLang="en-US" sz="1100"/>
            </a:p>
          </xdr:txBody>
        </xdr:sp>
      </mc:Choice>
      <mc:Fallback xmlns="">
        <xdr:sp macro="" textlink="">
          <xdr:nvSpPr>
            <xdr:cNvPr id="4" name="テキスト ボックス 3"/>
            <xdr:cNvSpPr txBox="1"/>
          </xdr:nvSpPr>
          <xdr:spPr>
            <a:xfrm>
              <a:off x="4248150" y="114299"/>
              <a:ext cx="962025" cy="25717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 marL="0" marR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en-US" altLang="ja-JP" sz="1100" b="0" i="0">
                  <a:latin typeface="Cambria Math"/>
                </a:rPr>
                <a:t>(𝑌</a:t>
              </a:r>
              <a:r>
                <a:rPr kumimoji="1" lang="ja-JP" altLang="en-US" sz="1100" i="0">
                  <a:latin typeface="Cambria Math"/>
                </a:rPr>
                <a:t>－</a:t>
              </a:r>
              <a:r>
                <a:rPr kumimoji="1" lang="en-US" altLang="ja-JP" sz="1100" b="0" i="0">
                  <a:latin typeface="Cambria Math"/>
                </a:rPr>
                <a:t>𝑌</a:t>
              </a:r>
              <a:r>
                <a:rPr kumimoji="1" lang="ja-JP" altLang="en-US" sz="1100" b="0" i="0">
                  <a:latin typeface="Cambria Math"/>
                </a:rPr>
                <a:t> ̅</a:t>
              </a:r>
              <a:r>
                <a:rPr kumimoji="1" lang="en-US" altLang="ja-JP" sz="1100" b="0" i="0">
                  <a:latin typeface="Cambria Math"/>
                </a:rPr>
                <a:t>)</a:t>
              </a:r>
              <a:r>
                <a:rPr kumimoji="1" lang="en-US" altLang="ja-JP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kumimoji="1" lang="en-US" altLang="ja-JP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𝑋</a:t>
              </a:r>
              <a:r>
                <a:rPr kumimoji="1" lang="ja-JP" altLang="ja-JP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－</a:t>
              </a:r>
              <a:r>
                <a:rPr kumimoji="1" lang="en-US" altLang="ja-JP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𝑋</a:t>
              </a:r>
              <a:r>
                <a:rPr kumimoji="1" lang="ja-JP" altLang="ja-JP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 ̅</a:t>
              </a:r>
              <a:r>
                <a:rPr kumimoji="1" lang="en-US" altLang="ja-JP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</a:t>
              </a:r>
              <a:endParaRPr lang="ja-JP" altLang="ja-JP">
                <a:effectLst/>
              </a:endParaRPr>
            </a:p>
            <a:p>
              <a:endParaRPr kumimoji="1" lang="ja-JP" altLang="en-US" sz="1100"/>
            </a:p>
          </xdr:txBody>
        </xdr:sp>
      </mc:Fallback>
    </mc:AlternateContent>
    <xdr:clientData/>
  </xdr:oneCellAnchor>
  <xdr:oneCellAnchor>
    <xdr:from>
      <xdr:col>6</xdr:col>
      <xdr:colOff>66675</xdr:colOff>
      <xdr:row>0</xdr:row>
      <xdr:rowOff>76200</xdr:rowOff>
    </xdr:from>
    <xdr:ext cx="609600" cy="24765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テキスト ボックス 4"/>
            <xdr:cNvSpPr txBox="1"/>
          </xdr:nvSpPr>
          <xdr:spPr>
            <a:xfrm>
              <a:off x="5267325" y="76200"/>
              <a:ext cx="609600" cy="24765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kumimoji="1" lang="en-US" altLang="ja-JP" sz="1100" b="0" i="1">
                            <a:latin typeface="Cambria Math"/>
                          </a:rPr>
                        </m:ctrlPr>
                      </m:sSupPr>
                      <m:e>
                        <m:r>
                          <a:rPr kumimoji="1" lang="en-US" altLang="ja-JP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(</m:t>
                        </m:r>
                        <m:r>
                          <a:rPr kumimoji="1" lang="en-US" altLang="ja-JP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𝑋</m:t>
                        </m:r>
                        <m:r>
                          <a:rPr kumimoji="1" lang="ja-JP" altLang="en-US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－</m:t>
                        </m:r>
                        <m:acc>
                          <m:accPr>
                            <m:chr m:val="̅"/>
                            <m:ctrlPr>
                              <a:rPr kumimoji="1" lang="ja-JP" alt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</m:ctrlPr>
                          </m:accPr>
                          <m:e>
                            <m:r>
                              <a:rPr kumimoji="1" lang="en-US" altLang="ja-JP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𝑋</m:t>
                            </m:r>
                          </m:e>
                        </m:acc>
                        <m:r>
                          <a:rPr kumimoji="1" lang="en-US" altLang="ja-JP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)</m:t>
                        </m:r>
                      </m:e>
                      <m:sup>
                        <m:r>
                          <a:rPr kumimoji="1" lang="en-US" altLang="ja-JP" sz="1100" b="0" i="1">
                            <a:latin typeface="Cambria Math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kumimoji="1" lang="ja-JP" altLang="en-US" sz="1100"/>
            </a:p>
          </xdr:txBody>
        </xdr:sp>
      </mc:Choice>
      <mc:Fallback xmlns="">
        <xdr:sp macro="" textlink="">
          <xdr:nvSpPr>
            <xdr:cNvPr id="5" name="テキスト ボックス 4"/>
            <xdr:cNvSpPr txBox="1"/>
          </xdr:nvSpPr>
          <xdr:spPr>
            <a:xfrm>
              <a:off x="5267325" y="76200"/>
              <a:ext cx="609600" cy="24765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r>
                <a:rPr kumimoji="1" lang="en-US" altLang="ja-JP" sz="1100" b="0" i="0">
                  <a:latin typeface="Cambria Math"/>
                </a:rPr>
                <a:t>〖</a:t>
              </a:r>
              <a:r>
                <a:rPr kumimoji="1" lang="en-US" altLang="ja-JP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(𝑋</a:t>
              </a:r>
              <a:r>
                <a:rPr kumimoji="1" lang="ja-JP" altLang="en-US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－</a:t>
              </a:r>
              <a:r>
                <a:rPr kumimoji="1" lang="en-US" altLang="ja-JP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𝑋</a:t>
              </a:r>
              <a:r>
                <a:rPr kumimoji="1" lang="ja-JP" alt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 ̅</a:t>
              </a:r>
              <a:r>
                <a:rPr kumimoji="1" lang="en-US" altLang="ja-JP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</a:t>
              </a:r>
              <a:r>
                <a:rPr kumimoji="1" lang="en-US" altLang="ja-JP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〗^</a:t>
              </a:r>
              <a:r>
                <a:rPr kumimoji="1" lang="en-US" altLang="ja-JP" sz="1100" b="0" i="0">
                  <a:latin typeface="Cambria Math"/>
                </a:rPr>
                <a:t>2</a:t>
              </a:r>
              <a:endParaRPr kumimoji="1" lang="ja-JP" altLang="en-US" sz="1100"/>
            </a:p>
          </xdr:txBody>
        </xdr:sp>
      </mc:Fallback>
    </mc:AlternateContent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</xdr:row>
      <xdr:rowOff>28575</xdr:rowOff>
    </xdr:from>
    <xdr:to>
      <xdr:col>5</xdr:col>
      <xdr:colOff>581025</xdr:colOff>
      <xdr:row>18</xdr:row>
      <xdr:rowOff>76200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9525</xdr:colOff>
      <xdr:row>1</xdr:row>
      <xdr:rowOff>66675</xdr:rowOff>
    </xdr:from>
    <xdr:to>
      <xdr:col>12</xdr:col>
      <xdr:colOff>571500</xdr:colOff>
      <xdr:row>18</xdr:row>
      <xdr:rowOff>114300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0.84248</cdr:x>
      <cdr:y>0.11897</cdr:y>
    </cdr:from>
    <cdr:to>
      <cdr:x>0.94511</cdr:x>
      <cdr:y>0.23151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362325" y="352425"/>
          <a:ext cx="409575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100"/>
            <a:t>①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0.81146</cdr:x>
      <cdr:y>0.10289</cdr:y>
    </cdr:from>
    <cdr:to>
      <cdr:x>0.88305</cdr:x>
      <cdr:y>0.1865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238500" y="304800"/>
          <a:ext cx="285750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100"/>
            <a:t>②</a:t>
          </a:r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"/>
  <sheetViews>
    <sheetView tabSelected="1" workbookViewId="0">
      <selection activeCell="A15" sqref="A15"/>
    </sheetView>
  </sheetViews>
  <sheetFormatPr defaultRowHeight="13.5"/>
  <cols>
    <col min="1" max="1" width="11.375" bestFit="1" customWidth="1"/>
    <col min="2" max="2" width="15.25" bestFit="1" customWidth="1"/>
    <col min="3" max="3" width="12.625" customWidth="1"/>
    <col min="14" max="14" width="9.5" bestFit="1" customWidth="1"/>
    <col min="17" max="17" width="11.375" bestFit="1" customWidth="1"/>
    <col min="18" max="18" width="9.25" customWidth="1"/>
  </cols>
  <sheetData>
    <row r="1" spans="1:20" ht="14.25" thickBot="1">
      <c r="A1" s="5"/>
      <c r="B1" s="5" t="s">
        <v>118</v>
      </c>
      <c r="C1" s="5" t="s">
        <v>119</v>
      </c>
      <c r="D1" s="5"/>
      <c r="I1" t="s">
        <v>20</v>
      </c>
      <c r="J1" t="s">
        <v>21</v>
      </c>
      <c r="K1" t="s">
        <v>22</v>
      </c>
      <c r="L1" t="s">
        <v>23</v>
      </c>
      <c r="Q1" t="s">
        <v>122</v>
      </c>
      <c r="R1" t="s">
        <v>123</v>
      </c>
      <c r="S1" t="s">
        <v>124</v>
      </c>
      <c r="T1" t="s">
        <v>125</v>
      </c>
    </row>
    <row r="2" spans="1:20" ht="14.25" thickTop="1">
      <c r="A2" s="1">
        <v>37622</v>
      </c>
      <c r="B2" s="2">
        <v>1305</v>
      </c>
      <c r="C2" s="2">
        <v>5.5</v>
      </c>
      <c r="D2" s="2" t="s">
        <v>1</v>
      </c>
      <c r="F2" t="s">
        <v>16</v>
      </c>
      <c r="G2">
        <f>CORREL(B2:B25,C2:C25)</f>
        <v>0.5645458065466703</v>
      </c>
      <c r="I2">
        <f>H$7+H$8*C2</f>
        <v>1315.3611133843444</v>
      </c>
      <c r="J2">
        <f t="shared" ref="J2:J25" si="0">B2-H$4</f>
        <v>-389.25</v>
      </c>
      <c r="K2">
        <f>+I2-H$4</f>
        <v>-378.88888661565557</v>
      </c>
      <c r="L2">
        <f>C2-H$5</f>
        <v>-10.933333333333334</v>
      </c>
      <c r="M2">
        <f>J2^2</f>
        <v>151515.5625</v>
      </c>
      <c r="N2">
        <f>K2^2</f>
        <v>143556.7884008511</v>
      </c>
      <c r="O2">
        <f t="shared" ref="O2" si="1">L2^2</f>
        <v>119.53777777777778</v>
      </c>
      <c r="Q2">
        <f>+B2-H$4</f>
        <v>-389.25</v>
      </c>
      <c r="R2">
        <f>+C2-H$5</f>
        <v>-10.933333333333334</v>
      </c>
      <c r="S2">
        <f>+Q2*R2</f>
        <v>4255.8</v>
      </c>
      <c r="T2">
        <f>+R2^2</f>
        <v>119.53777777777778</v>
      </c>
    </row>
    <row r="3" spans="1:20">
      <c r="A3" s="1">
        <v>37653</v>
      </c>
      <c r="B3" s="2">
        <v>1067</v>
      </c>
      <c r="C3" s="2">
        <v>6.4</v>
      </c>
      <c r="D3" s="2" t="s">
        <v>1</v>
      </c>
      <c r="I3">
        <f t="shared" ref="I3:I25" si="2">H$7+H$8*C3</f>
        <v>1346.5501375874626</v>
      </c>
      <c r="J3">
        <f t="shared" si="0"/>
        <v>-627.25</v>
      </c>
      <c r="K3">
        <f t="shared" ref="K3:K25" si="3">+I3-H$4</f>
        <v>-347.69986241253741</v>
      </c>
      <c r="L3">
        <f t="shared" ref="L3:L25" si="4">C3-H$5</f>
        <v>-10.033333333333333</v>
      </c>
      <c r="M3">
        <f t="shared" ref="M3:N25" si="5">J3^2</f>
        <v>393442.5625</v>
      </c>
      <c r="N3">
        <f t="shared" si="5"/>
        <v>120895.19432169745</v>
      </c>
      <c r="O3">
        <f t="shared" ref="O3:O25" si="6">L3^2</f>
        <v>100.66777777777777</v>
      </c>
      <c r="Q3">
        <f t="shared" ref="Q3:Q25" si="7">+B3-H$4</f>
        <v>-627.25</v>
      </c>
      <c r="R3">
        <f t="shared" ref="R3:R25" si="8">+C3-H$5</f>
        <v>-10.033333333333333</v>
      </c>
      <c r="S3">
        <f t="shared" ref="S3:S25" si="9">+Q3*R3</f>
        <v>6293.4083333333328</v>
      </c>
      <c r="T3">
        <f t="shared" ref="T3:T25" si="10">+R3^2</f>
        <v>100.66777777777777</v>
      </c>
    </row>
    <row r="4" spans="1:20">
      <c r="A4" s="1">
        <v>37681</v>
      </c>
      <c r="B4" s="2">
        <v>1387</v>
      </c>
      <c r="C4" s="2">
        <v>8.6999999999999993</v>
      </c>
      <c r="D4" s="2" t="s">
        <v>1</v>
      </c>
      <c r="F4" t="s">
        <v>17</v>
      </c>
      <c r="G4" t="s">
        <v>8</v>
      </c>
      <c r="H4">
        <f>+AVERAGE(B2:B25)</f>
        <v>1694.25</v>
      </c>
      <c r="I4">
        <f t="shared" si="2"/>
        <v>1426.2554216620974</v>
      </c>
      <c r="J4">
        <f t="shared" si="0"/>
        <v>-307.25</v>
      </c>
      <c r="K4">
        <f t="shared" si="3"/>
        <v>-267.99457833790257</v>
      </c>
      <c r="L4">
        <f t="shared" si="4"/>
        <v>-7.7333333333333343</v>
      </c>
      <c r="M4">
        <f t="shared" si="5"/>
        <v>94402.5625</v>
      </c>
      <c r="N4">
        <f t="shared" si="5"/>
        <v>71821.094018510194</v>
      </c>
      <c r="O4">
        <f t="shared" si="6"/>
        <v>59.804444444444457</v>
      </c>
      <c r="Q4">
        <f t="shared" si="7"/>
        <v>-307.25</v>
      </c>
      <c r="R4">
        <f t="shared" si="8"/>
        <v>-7.7333333333333343</v>
      </c>
      <c r="S4">
        <f t="shared" si="9"/>
        <v>2376.0666666666671</v>
      </c>
      <c r="T4">
        <f t="shared" si="10"/>
        <v>59.804444444444457</v>
      </c>
    </row>
    <row r="5" spans="1:20">
      <c r="A5" s="1">
        <v>37712</v>
      </c>
      <c r="B5" s="2">
        <v>1551</v>
      </c>
      <c r="C5" s="2">
        <v>15.1</v>
      </c>
      <c r="D5" s="2" t="s">
        <v>1</v>
      </c>
      <c r="G5" t="s">
        <v>121</v>
      </c>
      <c r="H5">
        <f>+AVERAGE(C2:C25)</f>
        <v>16.433333333333334</v>
      </c>
      <c r="I5">
        <f t="shared" si="2"/>
        <v>1648.044038217603</v>
      </c>
      <c r="J5">
        <f t="shared" si="0"/>
        <v>-143.25</v>
      </c>
      <c r="K5">
        <f t="shared" si="3"/>
        <v>-46.205961782397026</v>
      </c>
      <c r="L5">
        <f t="shared" si="4"/>
        <v>-1.3333333333333339</v>
      </c>
      <c r="M5">
        <f t="shared" si="5"/>
        <v>20520.5625</v>
      </c>
      <c r="N5">
        <f t="shared" si="5"/>
        <v>2134.9909042363347</v>
      </c>
      <c r="O5">
        <f t="shared" si="6"/>
        <v>1.7777777777777795</v>
      </c>
      <c r="Q5">
        <f t="shared" si="7"/>
        <v>-143.25</v>
      </c>
      <c r="R5">
        <f t="shared" si="8"/>
        <v>-1.3333333333333339</v>
      </c>
      <c r="S5">
        <f t="shared" si="9"/>
        <v>191.00000000000009</v>
      </c>
      <c r="T5">
        <f t="shared" si="10"/>
        <v>1.7777777777777795</v>
      </c>
    </row>
    <row r="6" spans="1:20">
      <c r="A6" s="1">
        <v>37742</v>
      </c>
      <c r="B6" s="2">
        <v>1767</v>
      </c>
      <c r="C6" s="2">
        <v>18.8</v>
      </c>
      <c r="D6" s="2" t="s">
        <v>1</v>
      </c>
      <c r="I6">
        <f t="shared" si="2"/>
        <v>1776.2655821637547</v>
      </c>
      <c r="J6">
        <f t="shared" si="0"/>
        <v>72.75</v>
      </c>
      <c r="K6">
        <f t="shared" si="3"/>
        <v>82.015582163754743</v>
      </c>
      <c r="L6">
        <f t="shared" si="4"/>
        <v>2.3666666666666671</v>
      </c>
      <c r="M6">
        <f t="shared" si="5"/>
        <v>5292.5625</v>
      </c>
      <c r="N6">
        <f t="shared" si="5"/>
        <v>6726.5557176596049</v>
      </c>
      <c r="O6">
        <f t="shared" si="6"/>
        <v>5.6011111111111136</v>
      </c>
      <c r="Q6">
        <f t="shared" si="7"/>
        <v>72.75</v>
      </c>
      <c r="R6">
        <f t="shared" si="8"/>
        <v>2.3666666666666671</v>
      </c>
      <c r="S6">
        <f t="shared" si="9"/>
        <v>172.17500000000004</v>
      </c>
      <c r="T6">
        <f t="shared" si="10"/>
        <v>5.6011111111111136</v>
      </c>
    </row>
    <row r="7" spans="1:20">
      <c r="A7" s="1">
        <v>37773</v>
      </c>
      <c r="B7" s="2">
        <v>1770</v>
      </c>
      <c r="C7" s="2">
        <v>23.2</v>
      </c>
      <c r="D7" s="2" t="s">
        <v>1</v>
      </c>
      <c r="G7" t="s">
        <v>18</v>
      </c>
      <c r="H7">
        <v>1124.7615210319568</v>
      </c>
      <c r="I7">
        <f t="shared" si="2"/>
        <v>1928.745256045665</v>
      </c>
      <c r="J7">
        <f t="shared" si="0"/>
        <v>75.75</v>
      </c>
      <c r="K7">
        <f t="shared" si="3"/>
        <v>234.49525604566497</v>
      </c>
      <c r="L7">
        <f t="shared" si="4"/>
        <v>6.7666666666666657</v>
      </c>
      <c r="M7">
        <f t="shared" si="5"/>
        <v>5738.0625</v>
      </c>
      <c r="N7">
        <f t="shared" si="5"/>
        <v>54988.025107921974</v>
      </c>
      <c r="O7">
        <f t="shared" si="6"/>
        <v>45.787777777777762</v>
      </c>
      <c r="Q7">
        <f t="shared" si="7"/>
        <v>75.75</v>
      </c>
      <c r="R7">
        <f t="shared" si="8"/>
        <v>6.7666666666666657</v>
      </c>
      <c r="S7">
        <f t="shared" si="9"/>
        <v>512.57499999999993</v>
      </c>
      <c r="T7">
        <f t="shared" si="10"/>
        <v>45.787777777777762</v>
      </c>
    </row>
    <row r="8" spans="1:20">
      <c r="A8" s="1">
        <v>37803</v>
      </c>
      <c r="B8" s="2">
        <v>2490</v>
      </c>
      <c r="C8" s="2">
        <v>22.8</v>
      </c>
      <c r="D8" s="2" t="s">
        <v>1</v>
      </c>
      <c r="G8" t="s">
        <v>19</v>
      </c>
      <c r="H8">
        <v>34.654471336797762</v>
      </c>
      <c r="I8">
        <f t="shared" si="2"/>
        <v>1914.8834675109458</v>
      </c>
      <c r="J8">
        <f t="shared" si="0"/>
        <v>795.75</v>
      </c>
      <c r="K8">
        <f t="shared" si="3"/>
        <v>220.63346751094582</v>
      </c>
      <c r="L8">
        <f t="shared" si="4"/>
        <v>6.3666666666666671</v>
      </c>
      <c r="M8">
        <f t="shared" si="5"/>
        <v>633218.0625</v>
      </c>
      <c r="N8">
        <f t="shared" si="5"/>
        <v>48679.126985903582</v>
      </c>
      <c r="O8">
        <f t="shared" si="6"/>
        <v>40.534444444444453</v>
      </c>
      <c r="Q8">
        <f t="shared" si="7"/>
        <v>795.75</v>
      </c>
      <c r="R8">
        <f t="shared" si="8"/>
        <v>6.3666666666666671</v>
      </c>
      <c r="S8">
        <f t="shared" si="9"/>
        <v>5066.2750000000005</v>
      </c>
      <c r="T8">
        <f t="shared" si="10"/>
        <v>40.534444444444453</v>
      </c>
    </row>
    <row r="9" spans="1:20">
      <c r="A9" s="1">
        <v>37834</v>
      </c>
      <c r="B9" s="2">
        <v>1911</v>
      </c>
      <c r="C9" s="2">
        <v>26</v>
      </c>
      <c r="D9" s="2" t="s">
        <v>1</v>
      </c>
      <c r="I9">
        <f t="shared" si="2"/>
        <v>2025.7777757886986</v>
      </c>
      <c r="J9">
        <f t="shared" si="0"/>
        <v>216.75</v>
      </c>
      <c r="K9">
        <f t="shared" si="3"/>
        <v>331.52777578869859</v>
      </c>
      <c r="L9">
        <f t="shared" si="4"/>
        <v>9.5666666666666664</v>
      </c>
      <c r="M9">
        <f t="shared" si="5"/>
        <v>46980.5625</v>
      </c>
      <c r="N9">
        <f t="shared" si="5"/>
        <v>109910.66611940161</v>
      </c>
      <c r="O9">
        <f t="shared" si="6"/>
        <v>91.521111111111111</v>
      </c>
      <c r="Q9">
        <f t="shared" si="7"/>
        <v>216.75</v>
      </c>
      <c r="R9">
        <f t="shared" si="8"/>
        <v>9.5666666666666664</v>
      </c>
      <c r="S9">
        <f t="shared" si="9"/>
        <v>2073.5749999999998</v>
      </c>
      <c r="T9">
        <f t="shared" si="10"/>
        <v>91.521111111111111</v>
      </c>
    </row>
    <row r="10" spans="1:20">
      <c r="A10" s="1">
        <v>37865</v>
      </c>
      <c r="B10" s="2">
        <v>1469</v>
      </c>
      <c r="C10" s="2">
        <v>24.2</v>
      </c>
      <c r="D10" s="2" t="s">
        <v>1</v>
      </c>
      <c r="I10">
        <f t="shared" si="2"/>
        <v>1963.3997273824625</v>
      </c>
      <c r="J10">
        <f t="shared" si="0"/>
        <v>-225.25</v>
      </c>
      <c r="K10">
        <f t="shared" si="3"/>
        <v>269.14972738246252</v>
      </c>
      <c r="L10">
        <f t="shared" si="4"/>
        <v>7.7666666666666657</v>
      </c>
      <c r="M10">
        <f t="shared" si="5"/>
        <v>50737.5625</v>
      </c>
      <c r="N10">
        <f t="shared" si="5"/>
        <v>72441.575750053889</v>
      </c>
      <c r="O10">
        <f t="shared" si="6"/>
        <v>60.321111111111094</v>
      </c>
      <c r="Q10">
        <f t="shared" si="7"/>
        <v>-225.25</v>
      </c>
      <c r="R10">
        <f t="shared" si="8"/>
        <v>7.7666666666666657</v>
      </c>
      <c r="S10">
        <f t="shared" si="9"/>
        <v>-1749.4416666666664</v>
      </c>
      <c r="T10">
        <f t="shared" si="10"/>
        <v>60.321111111111094</v>
      </c>
    </row>
    <row r="11" spans="1:20">
      <c r="A11" s="1">
        <v>37895</v>
      </c>
      <c r="B11" s="2">
        <v>1264</v>
      </c>
      <c r="C11" s="2">
        <v>17.8</v>
      </c>
      <c r="D11" s="2" t="s">
        <v>1</v>
      </c>
      <c r="I11">
        <f t="shared" si="2"/>
        <v>1741.611110826957</v>
      </c>
      <c r="J11">
        <f t="shared" si="0"/>
        <v>-430.25</v>
      </c>
      <c r="K11">
        <f t="shared" si="3"/>
        <v>47.361110826956974</v>
      </c>
      <c r="L11">
        <f t="shared" si="4"/>
        <v>1.3666666666666671</v>
      </c>
      <c r="M11">
        <f t="shared" si="5"/>
        <v>185115.0625</v>
      </c>
      <c r="N11">
        <f t="shared" si="5"/>
        <v>2243.0748187633012</v>
      </c>
      <c r="O11">
        <f t="shared" si="6"/>
        <v>1.8677777777777791</v>
      </c>
      <c r="Q11">
        <f t="shared" si="7"/>
        <v>-430.25</v>
      </c>
      <c r="R11">
        <f t="shared" si="8"/>
        <v>1.3666666666666671</v>
      </c>
      <c r="S11">
        <f t="shared" si="9"/>
        <v>-588.00833333333355</v>
      </c>
      <c r="T11">
        <f t="shared" si="10"/>
        <v>1.8677777777777791</v>
      </c>
    </row>
    <row r="12" spans="1:20">
      <c r="A12" s="1">
        <v>37926</v>
      </c>
      <c r="B12" s="2">
        <v>1338</v>
      </c>
      <c r="C12" s="2">
        <v>14.4</v>
      </c>
      <c r="D12" s="2" t="s">
        <v>1</v>
      </c>
      <c r="I12">
        <f t="shared" si="2"/>
        <v>1623.7859082818445</v>
      </c>
      <c r="J12">
        <f t="shared" si="0"/>
        <v>-356.25</v>
      </c>
      <c r="K12">
        <f t="shared" si="3"/>
        <v>-70.464091718155487</v>
      </c>
      <c r="L12">
        <f t="shared" si="4"/>
        <v>-2.0333333333333332</v>
      </c>
      <c r="M12">
        <f t="shared" si="5"/>
        <v>126914.0625</v>
      </c>
      <c r="N12">
        <f t="shared" si="5"/>
        <v>4965.1882216646291</v>
      </c>
      <c r="O12">
        <f t="shared" si="6"/>
        <v>4.1344444444444441</v>
      </c>
      <c r="Q12">
        <f t="shared" si="7"/>
        <v>-356.25</v>
      </c>
      <c r="R12">
        <f t="shared" si="8"/>
        <v>-2.0333333333333332</v>
      </c>
      <c r="S12">
        <f t="shared" si="9"/>
        <v>724.375</v>
      </c>
      <c r="T12">
        <f t="shared" si="10"/>
        <v>4.1344444444444441</v>
      </c>
    </row>
    <row r="13" spans="1:20">
      <c r="A13" s="1">
        <v>37956</v>
      </c>
      <c r="B13" s="2">
        <v>1904</v>
      </c>
      <c r="C13" s="2">
        <v>9.1999999999999993</v>
      </c>
      <c r="D13" s="2" t="s">
        <v>1</v>
      </c>
      <c r="I13">
        <f t="shared" si="2"/>
        <v>1443.5826573304962</v>
      </c>
      <c r="J13">
        <f t="shared" si="0"/>
        <v>209.75</v>
      </c>
      <c r="K13">
        <f t="shared" si="3"/>
        <v>-250.6673426695038</v>
      </c>
      <c r="L13">
        <f t="shared" si="4"/>
        <v>-7.2333333333333343</v>
      </c>
      <c r="M13">
        <f t="shared" si="5"/>
        <v>43995.0625</v>
      </c>
      <c r="N13">
        <f t="shared" si="5"/>
        <v>62834.116680990439</v>
      </c>
      <c r="O13">
        <f t="shared" si="6"/>
        <v>52.321111111111122</v>
      </c>
      <c r="Q13">
        <f t="shared" si="7"/>
        <v>209.75</v>
      </c>
      <c r="R13">
        <f t="shared" si="8"/>
        <v>-7.2333333333333343</v>
      </c>
      <c r="S13">
        <f t="shared" si="9"/>
        <v>-1517.1916666666668</v>
      </c>
      <c r="T13">
        <f t="shared" si="10"/>
        <v>52.321111111111122</v>
      </c>
    </row>
    <row r="14" spans="1:20">
      <c r="A14" s="1">
        <v>37622</v>
      </c>
      <c r="B14" s="2">
        <v>1209</v>
      </c>
      <c r="C14" s="2">
        <v>5.0999999999999996</v>
      </c>
      <c r="D14" s="2" t="s">
        <v>2</v>
      </c>
      <c r="I14">
        <f t="shared" si="2"/>
        <v>1301.4993248496253</v>
      </c>
      <c r="J14">
        <f t="shared" si="0"/>
        <v>-485.25</v>
      </c>
      <c r="K14">
        <f t="shared" si="3"/>
        <v>-392.75067515037472</v>
      </c>
      <c r="L14">
        <f t="shared" si="4"/>
        <v>-11.333333333333334</v>
      </c>
      <c r="M14">
        <f t="shared" si="5"/>
        <v>235467.5625</v>
      </c>
      <c r="N14">
        <f t="shared" si="5"/>
        <v>154253.09283107516</v>
      </c>
      <c r="O14">
        <f t="shared" si="6"/>
        <v>128.44444444444446</v>
      </c>
      <c r="Q14">
        <f t="shared" si="7"/>
        <v>-485.25</v>
      </c>
      <c r="R14">
        <f t="shared" si="8"/>
        <v>-11.333333333333334</v>
      </c>
      <c r="S14">
        <f t="shared" si="9"/>
        <v>5499.5</v>
      </c>
      <c r="T14">
        <f t="shared" si="10"/>
        <v>128.44444444444446</v>
      </c>
    </row>
    <row r="15" spans="1:20">
      <c r="A15" s="1">
        <v>37653</v>
      </c>
      <c r="B15" s="2">
        <v>1243</v>
      </c>
      <c r="C15" s="2">
        <v>6.8</v>
      </c>
      <c r="D15" s="2" t="s">
        <v>2</v>
      </c>
      <c r="I15">
        <f t="shared" si="2"/>
        <v>1360.4119261221815</v>
      </c>
      <c r="J15">
        <f t="shared" si="0"/>
        <v>-451.25</v>
      </c>
      <c r="K15">
        <f t="shared" si="3"/>
        <v>-333.83807387781849</v>
      </c>
      <c r="L15">
        <f t="shared" si="4"/>
        <v>-9.6333333333333329</v>
      </c>
      <c r="M15">
        <f t="shared" si="5"/>
        <v>203626.5625</v>
      </c>
      <c r="N15">
        <f t="shared" si="5"/>
        <v>111447.85957045179</v>
      </c>
      <c r="O15">
        <f t="shared" si="6"/>
        <v>92.801111111111098</v>
      </c>
      <c r="Q15">
        <f t="shared" si="7"/>
        <v>-451.25</v>
      </c>
      <c r="R15">
        <f t="shared" si="8"/>
        <v>-9.6333333333333329</v>
      </c>
      <c r="S15">
        <f t="shared" si="9"/>
        <v>4347.0416666666661</v>
      </c>
      <c r="T15">
        <f t="shared" si="10"/>
        <v>92.801111111111098</v>
      </c>
    </row>
    <row r="16" spans="1:20">
      <c r="A16" s="1">
        <v>37681</v>
      </c>
      <c r="B16" s="2">
        <v>1437</v>
      </c>
      <c r="C16" s="2">
        <v>8.4</v>
      </c>
      <c r="D16" s="2" t="s">
        <v>2</v>
      </c>
      <c r="I16">
        <f t="shared" si="2"/>
        <v>1415.8590802610579</v>
      </c>
      <c r="J16">
        <f t="shared" si="0"/>
        <v>-257.25</v>
      </c>
      <c r="K16">
        <f t="shared" si="3"/>
        <v>-278.3909197389421</v>
      </c>
      <c r="L16">
        <f t="shared" si="4"/>
        <v>-8.0333333333333332</v>
      </c>
      <c r="M16">
        <f t="shared" si="5"/>
        <v>66177.5625</v>
      </c>
      <c r="N16">
        <f t="shared" si="5"/>
        <v>77501.504193094108</v>
      </c>
      <c r="O16">
        <f t="shared" si="6"/>
        <v>64.534444444444446</v>
      </c>
      <c r="Q16">
        <f t="shared" si="7"/>
        <v>-257.25</v>
      </c>
      <c r="R16">
        <f t="shared" si="8"/>
        <v>-8.0333333333333332</v>
      </c>
      <c r="S16">
        <f t="shared" si="9"/>
        <v>2066.5749999999998</v>
      </c>
      <c r="T16">
        <f t="shared" si="10"/>
        <v>64.534444444444446</v>
      </c>
    </row>
    <row r="17" spans="1:20">
      <c r="A17" s="1">
        <v>37712</v>
      </c>
      <c r="B17" s="2">
        <v>2182</v>
      </c>
      <c r="C17" s="2">
        <v>15.9</v>
      </c>
      <c r="D17" s="2" t="s">
        <v>2</v>
      </c>
      <c r="I17">
        <f t="shared" si="2"/>
        <v>1675.7676152870413</v>
      </c>
      <c r="J17">
        <f t="shared" si="0"/>
        <v>487.75</v>
      </c>
      <c r="K17">
        <f t="shared" si="3"/>
        <v>-18.482384712958719</v>
      </c>
      <c r="L17">
        <f t="shared" si="4"/>
        <v>-0.53333333333333321</v>
      </c>
      <c r="M17">
        <f t="shared" si="5"/>
        <v>237900.0625</v>
      </c>
      <c r="N17">
        <f t="shared" si="5"/>
        <v>341.59854467781014</v>
      </c>
      <c r="O17">
        <f t="shared" si="6"/>
        <v>0.28444444444444433</v>
      </c>
      <c r="Q17">
        <f t="shared" si="7"/>
        <v>487.75</v>
      </c>
      <c r="R17">
        <f t="shared" si="8"/>
        <v>-0.53333333333333321</v>
      </c>
      <c r="S17">
        <f t="shared" si="9"/>
        <v>-260.13333333333327</v>
      </c>
      <c r="T17">
        <f t="shared" si="10"/>
        <v>0.28444444444444433</v>
      </c>
    </row>
    <row r="18" spans="1:20">
      <c r="A18" s="1">
        <v>37742</v>
      </c>
      <c r="B18" s="2">
        <v>1577</v>
      </c>
      <c r="C18" s="2">
        <v>20.2</v>
      </c>
      <c r="D18" s="2" t="s">
        <v>2</v>
      </c>
      <c r="I18">
        <f t="shared" si="2"/>
        <v>1824.7818420352714</v>
      </c>
      <c r="J18">
        <f t="shared" si="0"/>
        <v>-117.25</v>
      </c>
      <c r="K18">
        <f t="shared" si="3"/>
        <v>130.53184203527144</v>
      </c>
      <c r="L18">
        <f t="shared" si="4"/>
        <v>3.7666666666666657</v>
      </c>
      <c r="M18">
        <f t="shared" si="5"/>
        <v>13747.5625</v>
      </c>
      <c r="N18">
        <f t="shared" si="5"/>
        <v>17038.561785121055</v>
      </c>
      <c r="O18">
        <f t="shared" si="6"/>
        <v>14.18777777777777</v>
      </c>
      <c r="Q18">
        <f t="shared" si="7"/>
        <v>-117.25</v>
      </c>
      <c r="R18">
        <f t="shared" si="8"/>
        <v>3.7666666666666657</v>
      </c>
      <c r="S18">
        <f t="shared" si="9"/>
        <v>-441.64166666666654</v>
      </c>
      <c r="T18">
        <f t="shared" si="10"/>
        <v>14.18777777777777</v>
      </c>
    </row>
    <row r="19" spans="1:20">
      <c r="A19" s="1">
        <v>37773</v>
      </c>
      <c r="B19" s="2">
        <v>1829</v>
      </c>
      <c r="C19" s="2">
        <v>23.7</v>
      </c>
      <c r="D19" s="2" t="s">
        <v>2</v>
      </c>
      <c r="I19">
        <f t="shared" si="2"/>
        <v>1946.0724917140637</v>
      </c>
      <c r="J19">
        <f t="shared" si="0"/>
        <v>134.75</v>
      </c>
      <c r="K19">
        <f t="shared" si="3"/>
        <v>251.82249171406374</v>
      </c>
      <c r="L19">
        <f t="shared" si="4"/>
        <v>7.2666666666666657</v>
      </c>
      <c r="M19">
        <f t="shared" si="5"/>
        <v>18157.5625</v>
      </c>
      <c r="N19">
        <f t="shared" si="5"/>
        <v>63414.5673330797</v>
      </c>
      <c r="O19">
        <f t="shared" si="6"/>
        <v>52.804444444444428</v>
      </c>
      <c r="Q19">
        <f t="shared" si="7"/>
        <v>134.75</v>
      </c>
      <c r="R19">
        <f t="shared" si="8"/>
        <v>7.2666666666666657</v>
      </c>
      <c r="S19">
        <f t="shared" si="9"/>
        <v>979.18333333333317</v>
      </c>
      <c r="T19">
        <f t="shared" si="10"/>
        <v>52.804444444444428</v>
      </c>
    </row>
    <row r="20" spans="1:20">
      <c r="A20" s="1">
        <v>37803</v>
      </c>
      <c r="B20" s="2">
        <v>2509</v>
      </c>
      <c r="C20" s="2">
        <v>25.3</v>
      </c>
      <c r="D20" s="2" t="s">
        <v>2</v>
      </c>
      <c r="I20">
        <f t="shared" si="2"/>
        <v>2001.5196458529404</v>
      </c>
      <c r="J20">
        <f t="shared" si="0"/>
        <v>814.75</v>
      </c>
      <c r="K20">
        <f t="shared" si="3"/>
        <v>307.26964585294036</v>
      </c>
      <c r="L20">
        <f t="shared" si="4"/>
        <v>8.8666666666666671</v>
      </c>
      <c r="M20">
        <f t="shared" si="5"/>
        <v>663817.5625</v>
      </c>
      <c r="N20">
        <f t="shared" si="5"/>
        <v>94414.635262591386</v>
      </c>
      <c r="O20">
        <f t="shared" si="6"/>
        <v>78.617777777777789</v>
      </c>
      <c r="Q20">
        <f t="shared" si="7"/>
        <v>814.75</v>
      </c>
      <c r="R20">
        <f t="shared" si="8"/>
        <v>8.8666666666666671</v>
      </c>
      <c r="S20">
        <f t="shared" si="9"/>
        <v>7224.1166666666668</v>
      </c>
      <c r="T20">
        <f t="shared" si="10"/>
        <v>78.617777777777789</v>
      </c>
    </row>
    <row r="21" spans="1:20">
      <c r="A21" s="1">
        <v>37834</v>
      </c>
      <c r="B21" s="2">
        <v>2705</v>
      </c>
      <c r="C21" s="2">
        <v>28.3</v>
      </c>
      <c r="D21" s="2" t="s">
        <v>2</v>
      </c>
      <c r="I21">
        <f t="shared" si="2"/>
        <v>2105.4830598633334</v>
      </c>
      <c r="J21">
        <f t="shared" si="0"/>
        <v>1010.75</v>
      </c>
      <c r="K21">
        <f t="shared" si="3"/>
        <v>411.23305986333344</v>
      </c>
      <c r="L21">
        <f t="shared" si="4"/>
        <v>11.866666666666667</v>
      </c>
      <c r="M21">
        <f t="shared" si="5"/>
        <v>1021615.5625</v>
      </c>
      <c r="N21">
        <f t="shared" si="5"/>
        <v>169112.62952455998</v>
      </c>
      <c r="O21">
        <f t="shared" si="6"/>
        <v>140.81777777777779</v>
      </c>
      <c r="Q21">
        <f t="shared" si="7"/>
        <v>1010.75</v>
      </c>
      <c r="R21">
        <f t="shared" si="8"/>
        <v>11.866666666666667</v>
      </c>
      <c r="S21">
        <f t="shared" si="9"/>
        <v>11994.233333333334</v>
      </c>
      <c r="T21">
        <f t="shared" si="10"/>
        <v>140.81777777777779</v>
      </c>
    </row>
    <row r="22" spans="1:20">
      <c r="A22" s="1">
        <v>37865</v>
      </c>
      <c r="B22" s="2">
        <v>1753</v>
      </c>
      <c r="C22" s="2">
        <v>25.9</v>
      </c>
      <c r="D22" s="2" t="s">
        <v>2</v>
      </c>
      <c r="I22">
        <f t="shared" si="2"/>
        <v>2022.312328655019</v>
      </c>
      <c r="J22">
        <f t="shared" si="0"/>
        <v>58.75</v>
      </c>
      <c r="K22">
        <f t="shared" si="3"/>
        <v>328.06232865501897</v>
      </c>
      <c r="L22">
        <f t="shared" si="4"/>
        <v>9.466666666666665</v>
      </c>
      <c r="M22">
        <f t="shared" si="5"/>
        <v>3451.5625</v>
      </c>
      <c r="N22">
        <f t="shared" si="5"/>
        <v>107624.89148255368</v>
      </c>
      <c r="O22">
        <f t="shared" si="6"/>
        <v>89.617777777777746</v>
      </c>
      <c r="Q22">
        <f t="shared" si="7"/>
        <v>58.75</v>
      </c>
      <c r="R22">
        <f t="shared" si="8"/>
        <v>9.466666666666665</v>
      </c>
      <c r="S22">
        <f t="shared" si="9"/>
        <v>556.16666666666652</v>
      </c>
      <c r="T22">
        <f t="shared" si="10"/>
        <v>89.617777777777746</v>
      </c>
    </row>
    <row r="23" spans="1:20">
      <c r="A23" s="1">
        <v>37895</v>
      </c>
      <c r="B23" s="2">
        <v>1451</v>
      </c>
      <c r="C23" s="2">
        <v>18.100000000000001</v>
      </c>
      <c r="D23" s="2" t="s">
        <v>2</v>
      </c>
      <c r="I23">
        <f t="shared" si="2"/>
        <v>1752.0074522279965</v>
      </c>
      <c r="J23">
        <f t="shared" si="0"/>
        <v>-243.25</v>
      </c>
      <c r="K23">
        <f t="shared" si="3"/>
        <v>57.757452227996509</v>
      </c>
      <c r="L23">
        <f t="shared" si="4"/>
        <v>1.6666666666666679</v>
      </c>
      <c r="M23">
        <f t="shared" si="5"/>
        <v>59170.5625</v>
      </c>
      <c r="N23">
        <f t="shared" si="5"/>
        <v>3335.9232878692987</v>
      </c>
      <c r="O23">
        <f t="shared" si="6"/>
        <v>2.7777777777777817</v>
      </c>
      <c r="Q23">
        <f t="shared" si="7"/>
        <v>-243.25</v>
      </c>
      <c r="R23">
        <f t="shared" si="8"/>
        <v>1.6666666666666679</v>
      </c>
      <c r="S23">
        <f t="shared" si="9"/>
        <v>-405.41666666666697</v>
      </c>
      <c r="T23">
        <f t="shared" si="10"/>
        <v>2.7777777777777817</v>
      </c>
    </row>
    <row r="24" spans="1:20">
      <c r="A24" s="1">
        <v>37926</v>
      </c>
      <c r="B24" s="2">
        <v>1216</v>
      </c>
      <c r="C24" s="2">
        <v>15.5</v>
      </c>
      <c r="D24" s="2" t="s">
        <v>2</v>
      </c>
      <c r="I24">
        <f t="shared" si="2"/>
        <v>1661.9058267523221</v>
      </c>
      <c r="J24">
        <f t="shared" si="0"/>
        <v>-478.25</v>
      </c>
      <c r="K24">
        <f t="shared" si="3"/>
        <v>-32.344173247677872</v>
      </c>
      <c r="L24">
        <f t="shared" si="4"/>
        <v>-0.93333333333333357</v>
      </c>
      <c r="M24">
        <f t="shared" si="5"/>
        <v>228723.0625</v>
      </c>
      <c r="N24">
        <f t="shared" si="5"/>
        <v>1046.145543075801</v>
      </c>
      <c r="O24">
        <f t="shared" si="6"/>
        <v>0.8711111111111115</v>
      </c>
      <c r="Q24">
        <f t="shared" si="7"/>
        <v>-478.25</v>
      </c>
      <c r="R24">
        <f t="shared" si="8"/>
        <v>-0.93333333333333357</v>
      </c>
      <c r="S24">
        <f t="shared" si="9"/>
        <v>446.36666666666679</v>
      </c>
      <c r="T24">
        <f t="shared" si="10"/>
        <v>0.8711111111111115</v>
      </c>
    </row>
    <row r="25" spans="1:20">
      <c r="A25" s="3">
        <v>37956</v>
      </c>
      <c r="B25" s="4">
        <v>2328</v>
      </c>
      <c r="C25" s="4">
        <v>9.1</v>
      </c>
      <c r="D25" s="4" t="s">
        <v>2</v>
      </c>
      <c r="I25">
        <f t="shared" si="2"/>
        <v>1440.1172101968164</v>
      </c>
      <c r="J25">
        <f t="shared" si="0"/>
        <v>633.75</v>
      </c>
      <c r="K25">
        <f t="shared" si="3"/>
        <v>-254.13278980318364</v>
      </c>
      <c r="L25">
        <f t="shared" si="4"/>
        <v>-7.3333333333333339</v>
      </c>
      <c r="M25">
        <f t="shared" si="5"/>
        <v>401639.0625</v>
      </c>
      <c r="N25">
        <f t="shared" si="5"/>
        <v>64583.47485314912</v>
      </c>
      <c r="O25">
        <f t="shared" si="6"/>
        <v>53.777777777777786</v>
      </c>
      <c r="Q25">
        <f t="shared" si="7"/>
        <v>633.75</v>
      </c>
      <c r="R25">
        <f t="shared" si="8"/>
        <v>-7.3333333333333339</v>
      </c>
      <c r="S25">
        <f t="shared" si="9"/>
        <v>-4647.5</v>
      </c>
      <c r="T25">
        <f t="shared" si="10"/>
        <v>53.777777777777786</v>
      </c>
    </row>
    <row r="27" spans="1:20">
      <c r="M27">
        <f>SUM(M2:M25)</f>
        <v>4911366.5</v>
      </c>
      <c r="N27">
        <f>SUM(N2:N25)</f>
        <v>1565311.2812589528</v>
      </c>
      <c r="R27" t="s">
        <v>120</v>
      </c>
      <c r="S27">
        <f>+SUM(S2:S25)</f>
        <v>45169.100000000006</v>
      </c>
      <c r="T27">
        <f>+SUM(T2:T25)</f>
        <v>1303.4133333333334</v>
      </c>
    </row>
    <row r="29" spans="1:20">
      <c r="M29">
        <f>+N27/M27</f>
        <v>0.31871196768943078</v>
      </c>
      <c r="N29">
        <f>+M27-N27</f>
        <v>3346055.2187410472</v>
      </c>
      <c r="S29">
        <f>+S27/T27</f>
        <v>34.654471336797741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A1"/>
  <sheetViews>
    <sheetView workbookViewId="0">
      <selection activeCell="A26" sqref="A26"/>
    </sheetView>
  </sheetViews>
  <sheetFormatPr defaultRowHeight="13.5"/>
  <sheetData>
    <row r="1" spans="3:27">
      <c r="C1" t="s">
        <v>4</v>
      </c>
      <c r="I1" t="s">
        <v>5</v>
      </c>
      <c r="P1" t="s">
        <v>6</v>
      </c>
      <c r="V1" t="s">
        <v>7</v>
      </c>
      <c r="AA1" t="s">
        <v>15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9"/>
  <sheetViews>
    <sheetView topLeftCell="A3" workbookViewId="0">
      <selection activeCell="E3" sqref="E3"/>
    </sheetView>
  </sheetViews>
  <sheetFormatPr defaultRowHeight="13.5"/>
  <cols>
    <col min="2" max="7" width="9.75" customWidth="1"/>
  </cols>
  <sheetData>
    <row r="1" spans="2:16">
      <c r="D1" t="s">
        <v>14</v>
      </c>
      <c r="K1" t="s">
        <v>13</v>
      </c>
    </row>
    <row r="2" spans="2:16" ht="15">
      <c r="B2" s="34" t="s">
        <v>9</v>
      </c>
      <c r="C2" s="34"/>
      <c r="D2" s="34" t="s">
        <v>10</v>
      </c>
      <c r="E2" s="34"/>
      <c r="F2" s="34" t="s">
        <v>11</v>
      </c>
      <c r="G2" s="34"/>
      <c r="I2" s="34" t="s">
        <v>9</v>
      </c>
      <c r="J2" s="34"/>
      <c r="K2" s="34" t="s">
        <v>10</v>
      </c>
      <c r="L2" s="34"/>
      <c r="M2" s="34"/>
      <c r="N2" s="34" t="s">
        <v>11</v>
      </c>
      <c r="O2" s="34"/>
      <c r="P2" s="34"/>
    </row>
    <row r="3" spans="2:16" ht="47.25" thickBot="1">
      <c r="B3" s="6" t="s">
        <v>129</v>
      </c>
      <c r="C3" s="6" t="s">
        <v>130</v>
      </c>
      <c r="D3" s="7" t="s">
        <v>131</v>
      </c>
      <c r="E3" s="6" t="s">
        <v>132</v>
      </c>
      <c r="F3" s="7" t="s">
        <v>133</v>
      </c>
      <c r="G3" s="6" t="s">
        <v>132</v>
      </c>
      <c r="I3" s="6" t="s">
        <v>134</v>
      </c>
      <c r="J3" s="6" t="s">
        <v>135</v>
      </c>
      <c r="K3" s="7" t="s">
        <v>136</v>
      </c>
      <c r="L3" s="6" t="s">
        <v>137</v>
      </c>
      <c r="M3" s="6" t="s">
        <v>138</v>
      </c>
      <c r="N3" s="7" t="s">
        <v>139</v>
      </c>
      <c r="O3" s="6" t="s">
        <v>132</v>
      </c>
      <c r="P3" s="6" t="s">
        <v>138</v>
      </c>
    </row>
    <row r="4" spans="2:16" ht="15.75" thickTop="1">
      <c r="B4" s="25">
        <v>4</v>
      </c>
      <c r="C4" s="25">
        <v>1</v>
      </c>
      <c r="D4" s="25">
        <v>0</v>
      </c>
      <c r="E4" s="25">
        <v>4</v>
      </c>
      <c r="F4" s="25">
        <v>4</v>
      </c>
      <c r="G4" s="25">
        <v>0</v>
      </c>
      <c r="I4" s="25">
        <v>4</v>
      </c>
      <c r="J4" s="25">
        <v>1</v>
      </c>
      <c r="K4" s="25">
        <v>0</v>
      </c>
      <c r="L4" s="25">
        <v>4</v>
      </c>
      <c r="M4" s="25">
        <f>+L4^2</f>
        <v>16</v>
      </c>
      <c r="N4" s="25">
        <v>4</v>
      </c>
      <c r="O4" s="25">
        <v>0</v>
      </c>
      <c r="P4" s="25">
        <f>+O4^2</f>
        <v>0</v>
      </c>
    </row>
    <row r="5" spans="2:16" ht="15">
      <c r="B5" s="18">
        <v>7</v>
      </c>
      <c r="C5" s="18">
        <v>2</v>
      </c>
      <c r="D5" s="18">
        <v>8</v>
      </c>
      <c r="E5" s="18">
        <v>-1</v>
      </c>
      <c r="F5" s="18">
        <v>8</v>
      </c>
      <c r="G5" s="18">
        <v>-1</v>
      </c>
      <c r="I5" s="18">
        <v>7</v>
      </c>
      <c r="J5" s="18">
        <v>2</v>
      </c>
      <c r="K5" s="18">
        <v>8</v>
      </c>
      <c r="L5" s="18">
        <v>-1</v>
      </c>
      <c r="M5" s="18">
        <f t="shared" ref="M5:M6" si="0">+L5^2</f>
        <v>1</v>
      </c>
      <c r="N5" s="18">
        <v>8</v>
      </c>
      <c r="O5" s="18">
        <v>-1</v>
      </c>
      <c r="P5" s="18">
        <f t="shared" ref="P5:P6" si="1">+O5^2</f>
        <v>1</v>
      </c>
    </row>
    <row r="6" spans="2:16" ht="15.75" thickBot="1">
      <c r="B6" s="26">
        <v>13</v>
      </c>
      <c r="C6" s="26">
        <v>3</v>
      </c>
      <c r="D6" s="26">
        <v>16</v>
      </c>
      <c r="E6" s="26">
        <v>-3</v>
      </c>
      <c r="F6" s="26">
        <v>12</v>
      </c>
      <c r="G6" s="26">
        <v>1</v>
      </c>
      <c r="I6" s="26">
        <v>13</v>
      </c>
      <c r="J6" s="26">
        <v>3</v>
      </c>
      <c r="K6" s="26">
        <v>16</v>
      </c>
      <c r="L6" s="26">
        <v>-3</v>
      </c>
      <c r="M6" s="26">
        <f t="shared" si="0"/>
        <v>9</v>
      </c>
      <c r="N6" s="26">
        <v>12</v>
      </c>
      <c r="O6" s="26">
        <v>1</v>
      </c>
      <c r="P6" s="26">
        <f t="shared" si="1"/>
        <v>1</v>
      </c>
    </row>
    <row r="7" spans="2:16" ht="15">
      <c r="B7" s="23"/>
      <c r="C7" s="23"/>
      <c r="D7" s="24" t="s">
        <v>120</v>
      </c>
      <c r="E7" s="8">
        <f>SUM(E4:E6)</f>
        <v>0</v>
      </c>
      <c r="F7" s="24" t="s">
        <v>120</v>
      </c>
      <c r="G7" s="8">
        <f>SUM(G4:G6)</f>
        <v>0</v>
      </c>
      <c r="I7" s="23"/>
      <c r="J7" s="23"/>
      <c r="K7" s="24" t="s">
        <v>120</v>
      </c>
      <c r="L7" s="8">
        <f>SUM(L4:L6)</f>
        <v>0</v>
      </c>
      <c r="M7" s="8">
        <f>SUM(M4:M6)</f>
        <v>26</v>
      </c>
      <c r="N7" s="24" t="s">
        <v>120</v>
      </c>
      <c r="O7" s="8">
        <f>SUM(O4:O6)</f>
        <v>0</v>
      </c>
      <c r="P7" s="8">
        <f>SUM(P4:P6)</f>
        <v>2</v>
      </c>
    </row>
    <row r="9" spans="2:16">
      <c r="D9" t="s">
        <v>12</v>
      </c>
    </row>
  </sheetData>
  <mergeCells count="6">
    <mergeCell ref="I2:J2"/>
    <mergeCell ref="K2:M2"/>
    <mergeCell ref="N2:P2"/>
    <mergeCell ref="B2:C2"/>
    <mergeCell ref="D2:E2"/>
    <mergeCell ref="F2:G2"/>
  </mergeCells>
  <phoneticPr fontId="1"/>
  <pageMargins left="0.7" right="0.7" top="0.75" bottom="0.75" header="0.3" footer="0.3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/>
  </sheetViews>
  <sheetFormatPr defaultRowHeight="13.5"/>
  <cols>
    <col min="1" max="1" width="11.375" bestFit="1" customWidth="1"/>
    <col min="2" max="2" width="15.25" bestFit="1" customWidth="1"/>
    <col min="3" max="3" width="12.625" customWidth="1"/>
    <col min="6" max="6" width="11" customWidth="1"/>
    <col min="7" max="7" width="9.5" customWidth="1"/>
    <col min="16" max="16" width="9.5" bestFit="1" customWidth="1"/>
    <col min="19" max="19" width="11.375" bestFit="1" customWidth="1"/>
    <col min="20" max="20" width="9.25" customWidth="1"/>
  </cols>
  <sheetData>
    <row r="1" spans="1:7" ht="8.25" customHeight="1"/>
    <row r="2" spans="1:7" ht="21" customHeight="1" thickBot="1">
      <c r="A2" s="5"/>
      <c r="B2" s="5" t="s">
        <v>118</v>
      </c>
      <c r="C2" s="5" t="s">
        <v>119</v>
      </c>
      <c r="D2" s="5"/>
      <c r="E2" s="5"/>
      <c r="F2" s="5"/>
      <c r="G2" s="5"/>
    </row>
    <row r="3" spans="1:7" ht="14.25" thickTop="1">
      <c r="A3" s="1">
        <v>37622</v>
      </c>
      <c r="B3" s="2">
        <v>1305</v>
      </c>
      <c r="C3" s="2">
        <v>5.5</v>
      </c>
      <c r="D3" s="30">
        <f t="shared" ref="D3:D26" si="0">B3-B$27</f>
        <v>-389.25</v>
      </c>
      <c r="E3" s="30">
        <f t="shared" ref="E3:E26" si="1">C3-C$27</f>
        <v>-10.933333333333334</v>
      </c>
      <c r="F3" s="29">
        <f>+D3*E3</f>
        <v>4255.8</v>
      </c>
      <c r="G3" s="28">
        <f>+E3^2</f>
        <v>119.53777777777778</v>
      </c>
    </row>
    <row r="4" spans="1:7">
      <c r="A4" s="1">
        <v>37653</v>
      </c>
      <c r="B4" s="2">
        <v>1067</v>
      </c>
      <c r="C4" s="2">
        <v>6.4</v>
      </c>
      <c r="D4" s="30">
        <f t="shared" si="0"/>
        <v>-627.25</v>
      </c>
      <c r="E4" s="30">
        <f t="shared" si="1"/>
        <v>-10.033333333333333</v>
      </c>
      <c r="F4" s="29">
        <f t="shared" ref="F4:F26" si="2">+D4*E4</f>
        <v>6293.4083333333328</v>
      </c>
      <c r="G4" s="28">
        <f t="shared" ref="G4:G26" si="3">+E4^2</f>
        <v>100.66777777777777</v>
      </c>
    </row>
    <row r="5" spans="1:7">
      <c r="A5" s="1">
        <v>37681</v>
      </c>
      <c r="B5" s="2">
        <v>1387</v>
      </c>
      <c r="C5" s="2">
        <v>8.6999999999999993</v>
      </c>
      <c r="D5" s="30">
        <f t="shared" si="0"/>
        <v>-307.25</v>
      </c>
      <c r="E5" s="30">
        <f t="shared" si="1"/>
        <v>-7.7333333333333343</v>
      </c>
      <c r="F5" s="29">
        <f t="shared" si="2"/>
        <v>2376.0666666666671</v>
      </c>
      <c r="G5" s="28">
        <f t="shared" si="3"/>
        <v>59.804444444444457</v>
      </c>
    </row>
    <row r="6" spans="1:7">
      <c r="A6" s="1">
        <v>37712</v>
      </c>
      <c r="B6" s="2">
        <v>1551</v>
      </c>
      <c r="C6" s="2">
        <v>15.1</v>
      </c>
      <c r="D6" s="30">
        <f t="shared" si="0"/>
        <v>-143.25</v>
      </c>
      <c r="E6" s="30">
        <f t="shared" si="1"/>
        <v>-1.3333333333333339</v>
      </c>
      <c r="F6" s="29">
        <f t="shared" si="2"/>
        <v>191.00000000000009</v>
      </c>
      <c r="G6" s="28">
        <f t="shared" si="3"/>
        <v>1.7777777777777795</v>
      </c>
    </row>
    <row r="7" spans="1:7">
      <c r="A7" s="1">
        <v>37742</v>
      </c>
      <c r="B7" s="2">
        <v>1767</v>
      </c>
      <c r="C7" s="2">
        <v>18.8</v>
      </c>
      <c r="D7" s="30">
        <f t="shared" si="0"/>
        <v>72.75</v>
      </c>
      <c r="E7" s="30">
        <f t="shared" si="1"/>
        <v>2.3666666666666671</v>
      </c>
      <c r="F7" s="29">
        <f t="shared" si="2"/>
        <v>172.17500000000004</v>
      </c>
      <c r="G7" s="28">
        <f t="shared" si="3"/>
        <v>5.6011111111111136</v>
      </c>
    </row>
    <row r="8" spans="1:7">
      <c r="A8" s="1">
        <v>37773</v>
      </c>
      <c r="B8" s="2">
        <v>1770</v>
      </c>
      <c r="C8" s="2">
        <v>23.2</v>
      </c>
      <c r="D8" s="30">
        <f t="shared" si="0"/>
        <v>75.75</v>
      </c>
      <c r="E8" s="30">
        <f t="shared" si="1"/>
        <v>6.7666666666666657</v>
      </c>
      <c r="F8" s="29">
        <f t="shared" si="2"/>
        <v>512.57499999999993</v>
      </c>
      <c r="G8" s="28">
        <f t="shared" si="3"/>
        <v>45.787777777777762</v>
      </c>
    </row>
    <row r="9" spans="1:7">
      <c r="A9" s="1">
        <v>37803</v>
      </c>
      <c r="B9" s="2">
        <v>2490</v>
      </c>
      <c r="C9" s="2">
        <v>22.8</v>
      </c>
      <c r="D9" s="30">
        <f t="shared" si="0"/>
        <v>795.75</v>
      </c>
      <c r="E9" s="30">
        <f t="shared" si="1"/>
        <v>6.3666666666666671</v>
      </c>
      <c r="F9" s="29">
        <f t="shared" si="2"/>
        <v>5066.2750000000005</v>
      </c>
      <c r="G9" s="28">
        <f t="shared" si="3"/>
        <v>40.534444444444453</v>
      </c>
    </row>
    <row r="10" spans="1:7">
      <c r="A10" s="1">
        <v>37834</v>
      </c>
      <c r="B10" s="2">
        <v>1911</v>
      </c>
      <c r="C10" s="2">
        <v>26</v>
      </c>
      <c r="D10" s="30">
        <f t="shared" si="0"/>
        <v>216.75</v>
      </c>
      <c r="E10" s="30">
        <f t="shared" si="1"/>
        <v>9.5666666666666664</v>
      </c>
      <c r="F10" s="29">
        <f t="shared" si="2"/>
        <v>2073.5749999999998</v>
      </c>
      <c r="G10" s="28">
        <f t="shared" si="3"/>
        <v>91.521111111111111</v>
      </c>
    </row>
    <row r="11" spans="1:7">
      <c r="A11" s="1">
        <v>37865</v>
      </c>
      <c r="B11" s="2">
        <v>1469</v>
      </c>
      <c r="C11" s="2">
        <v>24.2</v>
      </c>
      <c r="D11" s="30">
        <f t="shared" si="0"/>
        <v>-225.25</v>
      </c>
      <c r="E11" s="30">
        <f t="shared" si="1"/>
        <v>7.7666666666666657</v>
      </c>
      <c r="F11" s="29">
        <f t="shared" si="2"/>
        <v>-1749.4416666666664</v>
      </c>
      <c r="G11" s="28">
        <f t="shared" si="3"/>
        <v>60.321111111111094</v>
      </c>
    </row>
    <row r="12" spans="1:7">
      <c r="A12" s="1">
        <v>37895</v>
      </c>
      <c r="B12" s="2">
        <v>1264</v>
      </c>
      <c r="C12" s="2">
        <v>17.8</v>
      </c>
      <c r="D12" s="30">
        <f t="shared" si="0"/>
        <v>-430.25</v>
      </c>
      <c r="E12" s="30">
        <f t="shared" si="1"/>
        <v>1.3666666666666671</v>
      </c>
      <c r="F12" s="29">
        <f t="shared" si="2"/>
        <v>-588.00833333333355</v>
      </c>
      <c r="G12" s="28">
        <f t="shared" si="3"/>
        <v>1.8677777777777791</v>
      </c>
    </row>
    <row r="13" spans="1:7">
      <c r="A13" s="1">
        <v>37926</v>
      </c>
      <c r="B13" s="2">
        <v>1338</v>
      </c>
      <c r="C13" s="2">
        <v>14.4</v>
      </c>
      <c r="D13" s="30">
        <f t="shared" si="0"/>
        <v>-356.25</v>
      </c>
      <c r="E13" s="30">
        <f t="shared" si="1"/>
        <v>-2.0333333333333332</v>
      </c>
      <c r="F13" s="29">
        <f t="shared" si="2"/>
        <v>724.375</v>
      </c>
      <c r="G13" s="28">
        <f t="shared" si="3"/>
        <v>4.1344444444444441</v>
      </c>
    </row>
    <row r="14" spans="1:7">
      <c r="A14" s="1">
        <v>37956</v>
      </c>
      <c r="B14" s="2">
        <v>1904</v>
      </c>
      <c r="C14" s="2">
        <v>9.1999999999999993</v>
      </c>
      <c r="D14" s="30">
        <f t="shared" si="0"/>
        <v>209.75</v>
      </c>
      <c r="E14" s="30">
        <f t="shared" si="1"/>
        <v>-7.2333333333333343</v>
      </c>
      <c r="F14" s="29">
        <f t="shared" si="2"/>
        <v>-1517.1916666666668</v>
      </c>
      <c r="G14" s="28">
        <f t="shared" si="3"/>
        <v>52.321111111111122</v>
      </c>
    </row>
    <row r="15" spans="1:7">
      <c r="A15" s="1">
        <v>37622</v>
      </c>
      <c r="B15" s="2">
        <v>1209</v>
      </c>
      <c r="C15" s="2">
        <v>5.0999999999999996</v>
      </c>
      <c r="D15" s="30">
        <f t="shared" si="0"/>
        <v>-485.25</v>
      </c>
      <c r="E15" s="30">
        <f t="shared" si="1"/>
        <v>-11.333333333333334</v>
      </c>
      <c r="F15" s="29">
        <f t="shared" si="2"/>
        <v>5499.5</v>
      </c>
      <c r="G15" s="28">
        <f t="shared" si="3"/>
        <v>128.44444444444446</v>
      </c>
    </row>
    <row r="16" spans="1:7">
      <c r="A16" s="1">
        <v>37653</v>
      </c>
      <c r="B16" s="2">
        <v>1243</v>
      </c>
      <c r="C16" s="2">
        <v>6.8</v>
      </c>
      <c r="D16" s="30">
        <f t="shared" si="0"/>
        <v>-451.25</v>
      </c>
      <c r="E16" s="30">
        <f t="shared" si="1"/>
        <v>-9.6333333333333329</v>
      </c>
      <c r="F16" s="29">
        <f t="shared" si="2"/>
        <v>4347.0416666666661</v>
      </c>
      <c r="G16" s="28">
        <f t="shared" si="3"/>
        <v>92.801111111111098</v>
      </c>
    </row>
    <row r="17" spans="1:7">
      <c r="A17" s="1">
        <v>37681</v>
      </c>
      <c r="B17" s="2">
        <v>1437</v>
      </c>
      <c r="C17" s="2">
        <v>8.4</v>
      </c>
      <c r="D17" s="30">
        <f t="shared" si="0"/>
        <v>-257.25</v>
      </c>
      <c r="E17" s="30">
        <f t="shared" si="1"/>
        <v>-8.0333333333333332</v>
      </c>
      <c r="F17" s="29">
        <f t="shared" si="2"/>
        <v>2066.5749999999998</v>
      </c>
      <c r="G17" s="28">
        <f t="shared" si="3"/>
        <v>64.534444444444446</v>
      </c>
    </row>
    <row r="18" spans="1:7">
      <c r="A18" s="1">
        <v>37712</v>
      </c>
      <c r="B18" s="2">
        <v>2182</v>
      </c>
      <c r="C18" s="2">
        <v>15.9</v>
      </c>
      <c r="D18" s="30">
        <f t="shared" si="0"/>
        <v>487.75</v>
      </c>
      <c r="E18" s="30">
        <f t="shared" si="1"/>
        <v>-0.53333333333333321</v>
      </c>
      <c r="F18" s="29">
        <f t="shared" si="2"/>
        <v>-260.13333333333327</v>
      </c>
      <c r="G18" s="28">
        <f t="shared" si="3"/>
        <v>0.28444444444444433</v>
      </c>
    </row>
    <row r="19" spans="1:7">
      <c r="A19" s="1">
        <v>37742</v>
      </c>
      <c r="B19" s="2">
        <v>1577</v>
      </c>
      <c r="C19" s="2">
        <v>20.2</v>
      </c>
      <c r="D19" s="30">
        <f t="shared" si="0"/>
        <v>-117.25</v>
      </c>
      <c r="E19" s="30">
        <f t="shared" si="1"/>
        <v>3.7666666666666657</v>
      </c>
      <c r="F19" s="29">
        <f t="shared" si="2"/>
        <v>-441.64166666666654</v>
      </c>
      <c r="G19" s="28">
        <f t="shared" si="3"/>
        <v>14.18777777777777</v>
      </c>
    </row>
    <row r="20" spans="1:7">
      <c r="A20" s="1">
        <v>37773</v>
      </c>
      <c r="B20" s="2">
        <v>1829</v>
      </c>
      <c r="C20" s="2">
        <v>23.7</v>
      </c>
      <c r="D20" s="30">
        <f t="shared" si="0"/>
        <v>134.75</v>
      </c>
      <c r="E20" s="30">
        <f t="shared" si="1"/>
        <v>7.2666666666666657</v>
      </c>
      <c r="F20" s="29">
        <f t="shared" si="2"/>
        <v>979.18333333333317</v>
      </c>
      <c r="G20" s="28">
        <f t="shared" si="3"/>
        <v>52.804444444444428</v>
      </c>
    </row>
    <row r="21" spans="1:7">
      <c r="A21" s="1">
        <v>37803</v>
      </c>
      <c r="B21" s="2">
        <v>2509</v>
      </c>
      <c r="C21" s="2">
        <v>25.3</v>
      </c>
      <c r="D21" s="30">
        <f t="shared" si="0"/>
        <v>814.75</v>
      </c>
      <c r="E21" s="30">
        <f t="shared" si="1"/>
        <v>8.8666666666666671</v>
      </c>
      <c r="F21" s="29">
        <f t="shared" si="2"/>
        <v>7224.1166666666668</v>
      </c>
      <c r="G21" s="28">
        <f t="shared" si="3"/>
        <v>78.617777777777789</v>
      </c>
    </row>
    <row r="22" spans="1:7">
      <c r="A22" s="1">
        <v>37834</v>
      </c>
      <c r="B22" s="2">
        <v>2705</v>
      </c>
      <c r="C22" s="2">
        <v>28.3</v>
      </c>
      <c r="D22" s="30">
        <f t="shared" si="0"/>
        <v>1010.75</v>
      </c>
      <c r="E22" s="30">
        <f t="shared" si="1"/>
        <v>11.866666666666667</v>
      </c>
      <c r="F22" s="29">
        <f t="shared" si="2"/>
        <v>11994.233333333334</v>
      </c>
      <c r="G22" s="28">
        <f t="shared" si="3"/>
        <v>140.81777777777779</v>
      </c>
    </row>
    <row r="23" spans="1:7">
      <c r="A23" s="1">
        <v>37865</v>
      </c>
      <c r="B23" s="2">
        <v>1753</v>
      </c>
      <c r="C23" s="2">
        <v>25.9</v>
      </c>
      <c r="D23" s="30">
        <f t="shared" si="0"/>
        <v>58.75</v>
      </c>
      <c r="E23" s="30">
        <f t="shared" si="1"/>
        <v>9.466666666666665</v>
      </c>
      <c r="F23" s="29">
        <f t="shared" si="2"/>
        <v>556.16666666666652</v>
      </c>
      <c r="G23" s="28">
        <f t="shared" si="3"/>
        <v>89.617777777777746</v>
      </c>
    </row>
    <row r="24" spans="1:7">
      <c r="A24" s="1">
        <v>37895</v>
      </c>
      <c r="B24" s="2">
        <v>1451</v>
      </c>
      <c r="C24" s="2">
        <v>18.100000000000001</v>
      </c>
      <c r="D24" s="30">
        <f t="shared" si="0"/>
        <v>-243.25</v>
      </c>
      <c r="E24" s="30">
        <f t="shared" si="1"/>
        <v>1.6666666666666679</v>
      </c>
      <c r="F24" s="29">
        <f t="shared" si="2"/>
        <v>-405.41666666666697</v>
      </c>
      <c r="G24" s="28">
        <f t="shared" si="3"/>
        <v>2.7777777777777817</v>
      </c>
    </row>
    <row r="25" spans="1:7">
      <c r="A25" s="1">
        <v>37926</v>
      </c>
      <c r="B25" s="2">
        <v>1216</v>
      </c>
      <c r="C25" s="2">
        <v>15.5</v>
      </c>
      <c r="D25" s="30">
        <f t="shared" si="0"/>
        <v>-478.25</v>
      </c>
      <c r="E25" s="30">
        <f t="shared" si="1"/>
        <v>-0.93333333333333357</v>
      </c>
      <c r="F25" s="29">
        <f t="shared" si="2"/>
        <v>446.36666666666679</v>
      </c>
      <c r="G25" s="28">
        <f t="shared" si="3"/>
        <v>0.8711111111111115</v>
      </c>
    </row>
    <row r="26" spans="1:7">
      <c r="A26" s="1">
        <v>37956</v>
      </c>
      <c r="B26" s="2">
        <v>2328</v>
      </c>
      <c r="C26" s="2">
        <v>9.1</v>
      </c>
      <c r="D26" s="30">
        <f t="shared" si="0"/>
        <v>633.75</v>
      </c>
      <c r="E26" s="30">
        <f t="shared" si="1"/>
        <v>-7.3333333333333339</v>
      </c>
      <c r="F26" s="29">
        <f t="shared" si="2"/>
        <v>-4647.5</v>
      </c>
      <c r="G26" s="28">
        <f t="shared" si="3"/>
        <v>53.777777777777786</v>
      </c>
    </row>
    <row r="27" spans="1:7">
      <c r="A27" s="33" t="s">
        <v>127</v>
      </c>
      <c r="B27" s="9">
        <f>+AVERAGE(B3:B26)</f>
        <v>1694.25</v>
      </c>
      <c r="C27" s="27">
        <f>+AVERAGE(C3:C26)</f>
        <v>16.433333333333334</v>
      </c>
      <c r="D27" s="9"/>
      <c r="E27" s="33" t="s">
        <v>128</v>
      </c>
      <c r="F27" s="31">
        <f>+SUM(F3:F26)</f>
        <v>45169.100000000006</v>
      </c>
      <c r="G27" s="32">
        <f>+SUM(G3:G26)</f>
        <v>1303.4133333333334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opLeftCell="A30" workbookViewId="0">
      <selection activeCell="A40" sqref="A40"/>
    </sheetView>
  </sheetViews>
  <sheetFormatPr defaultRowHeight="13.5"/>
  <cols>
    <col min="1" max="5" width="15.625" customWidth="1"/>
  </cols>
  <sheetData>
    <row r="1" spans="1:5">
      <c r="A1" t="s">
        <v>140</v>
      </c>
    </row>
    <row r="2" spans="1:5" s="17" customFormat="1" ht="29.25" customHeight="1">
      <c r="A2" s="16" t="s">
        <v>74</v>
      </c>
      <c r="B2" s="16" t="s">
        <v>76</v>
      </c>
      <c r="C2" s="16" t="s">
        <v>75</v>
      </c>
      <c r="D2" s="16" t="s">
        <v>126</v>
      </c>
      <c r="E2" s="22" t="s">
        <v>117</v>
      </c>
    </row>
    <row r="3" spans="1:5">
      <c r="A3" s="10" t="s">
        <v>77</v>
      </c>
      <c r="B3" s="12">
        <v>77.899000000000001</v>
      </c>
      <c r="C3" s="12">
        <v>21126</v>
      </c>
      <c r="D3" s="11">
        <v>2.5</v>
      </c>
      <c r="E3" s="19">
        <v>8.4</v>
      </c>
    </row>
    <row r="4" spans="1:5">
      <c r="A4" s="10" t="s">
        <v>78</v>
      </c>
      <c r="B4" s="12">
        <v>76.715999999999994</v>
      </c>
      <c r="C4" s="12">
        <v>30137</v>
      </c>
      <c r="D4" s="11">
        <v>2.7</v>
      </c>
      <c r="E4" s="19">
        <v>4.0999999999999996</v>
      </c>
    </row>
    <row r="5" spans="1:5">
      <c r="A5" s="10" t="s">
        <v>79</v>
      </c>
      <c r="B5" s="12">
        <v>68.956000000000003</v>
      </c>
      <c r="C5" s="12">
        <v>398.32</v>
      </c>
      <c r="D5" s="11">
        <v>3.9247000000000001</v>
      </c>
      <c r="E5" s="19">
        <v>0.9</v>
      </c>
    </row>
    <row r="6" spans="1:5">
      <c r="A6" s="10" t="s">
        <v>80</v>
      </c>
      <c r="B6" s="12">
        <v>77.236999999999995</v>
      </c>
      <c r="C6" s="12">
        <v>27567</v>
      </c>
      <c r="D6" s="11">
        <v>3.5</v>
      </c>
      <c r="E6" s="19">
        <v>9.5</v>
      </c>
    </row>
    <row r="7" spans="1:5">
      <c r="A7" s="10" t="s">
        <v>81</v>
      </c>
      <c r="B7" s="12">
        <v>66.875</v>
      </c>
      <c r="C7" s="12">
        <v>4473.7</v>
      </c>
      <c r="D7" s="11">
        <v>1.31</v>
      </c>
      <c r="E7" s="19">
        <v>7</v>
      </c>
    </row>
    <row r="8" spans="1:5">
      <c r="A8" s="10" t="s">
        <v>82</v>
      </c>
      <c r="B8" s="12">
        <v>70.905000000000001</v>
      </c>
      <c r="C8" s="12">
        <v>1421</v>
      </c>
      <c r="D8" s="11">
        <v>3.4581</v>
      </c>
      <c r="E8" s="19">
        <v>13.5</v>
      </c>
    </row>
    <row r="9" spans="1:5">
      <c r="A9" s="10" t="s">
        <v>83</v>
      </c>
      <c r="B9" s="12">
        <v>78.218000000000004</v>
      </c>
      <c r="C9" s="12">
        <v>19919</v>
      </c>
      <c r="D9" s="11">
        <v>2.1</v>
      </c>
      <c r="E9" s="19">
        <v>9.6</v>
      </c>
    </row>
    <row r="10" spans="1:5">
      <c r="A10" s="10" t="s">
        <v>84</v>
      </c>
      <c r="B10" s="12">
        <v>74.887</v>
      </c>
      <c r="C10" s="12">
        <v>4858.2</v>
      </c>
      <c r="D10" s="11">
        <v>1.08</v>
      </c>
      <c r="E10" s="19">
        <v>5.4</v>
      </c>
    </row>
    <row r="11" spans="1:5">
      <c r="A11" s="10" t="s">
        <v>85</v>
      </c>
      <c r="B11" s="12">
        <v>69.397999999999996</v>
      </c>
      <c r="C11" s="12">
        <v>630.37</v>
      </c>
      <c r="D11" s="11">
        <v>1.59</v>
      </c>
      <c r="E11" s="19">
        <v>3</v>
      </c>
    </row>
    <row r="12" spans="1:5">
      <c r="A12" s="10" t="s">
        <v>86</v>
      </c>
      <c r="B12" s="12">
        <v>69.846000000000004</v>
      </c>
      <c r="C12" s="12">
        <v>2403.1</v>
      </c>
      <c r="D12" s="11">
        <v>0.99</v>
      </c>
      <c r="E12" s="19">
        <v>12</v>
      </c>
    </row>
    <row r="13" spans="1:5">
      <c r="A13" s="10" t="s">
        <v>87</v>
      </c>
      <c r="B13" s="12">
        <v>73.366</v>
      </c>
      <c r="C13" s="12">
        <v>5260.4</v>
      </c>
      <c r="D13" s="11">
        <v>3</v>
      </c>
      <c r="E13" s="19">
        <v>3.9</v>
      </c>
    </row>
    <row r="14" spans="1:5">
      <c r="A14" s="10" t="s">
        <v>88</v>
      </c>
      <c r="B14" s="12">
        <v>68.055000000000007</v>
      </c>
      <c r="C14" s="12">
        <v>1780.3</v>
      </c>
      <c r="D14" s="11">
        <v>1.33</v>
      </c>
      <c r="E14" s="19">
        <v>10.4</v>
      </c>
    </row>
    <row r="15" spans="1:5">
      <c r="A15" s="10" t="s">
        <v>89</v>
      </c>
      <c r="B15" s="12">
        <v>65.340999999999994</v>
      </c>
      <c r="C15" s="12">
        <v>1065.8</v>
      </c>
      <c r="D15" s="11">
        <v>1.84</v>
      </c>
      <c r="E15" s="19">
        <v>11.3</v>
      </c>
    </row>
    <row r="16" spans="1:5">
      <c r="A16" s="10" t="s">
        <v>90</v>
      </c>
      <c r="B16" s="12">
        <v>76.41</v>
      </c>
      <c r="C16" s="12">
        <v>26304</v>
      </c>
      <c r="D16" s="11">
        <v>2.8</v>
      </c>
      <c r="E16" s="19">
        <v>14.6</v>
      </c>
    </row>
    <row r="17" spans="1:5">
      <c r="A17" s="10" t="s">
        <v>91</v>
      </c>
      <c r="B17" s="12">
        <v>77.783000000000001</v>
      </c>
      <c r="C17" s="12">
        <v>27061</v>
      </c>
      <c r="D17" s="11">
        <v>3.2</v>
      </c>
      <c r="E17" s="19">
        <v>12.1</v>
      </c>
    </row>
    <row r="18" spans="1:5">
      <c r="A18" s="10" t="s">
        <v>92</v>
      </c>
      <c r="B18" s="12">
        <v>76.212999999999994</v>
      </c>
      <c r="C18" s="12">
        <v>30241</v>
      </c>
      <c r="D18" s="11">
        <v>3.1</v>
      </c>
      <c r="E18" s="19">
        <v>8.9</v>
      </c>
    </row>
    <row r="19" spans="1:5">
      <c r="A19" s="10" t="s">
        <v>93</v>
      </c>
      <c r="B19" s="12">
        <v>77.537999999999997</v>
      </c>
      <c r="C19" s="12">
        <v>11488</v>
      </c>
      <c r="D19" s="11">
        <v>3.9</v>
      </c>
      <c r="E19" s="19">
        <v>9.6999999999999993</v>
      </c>
    </row>
    <row r="20" spans="1:5">
      <c r="A20" s="10" t="s">
        <v>94</v>
      </c>
      <c r="B20" s="12">
        <v>69.787999999999997</v>
      </c>
      <c r="C20" s="12">
        <v>4441.2</v>
      </c>
      <c r="D20" s="11">
        <v>3</v>
      </c>
      <c r="E20" s="19">
        <v>9.9</v>
      </c>
    </row>
    <row r="21" spans="1:5">
      <c r="A21" s="10" t="s">
        <v>95</v>
      </c>
      <c r="B21" s="12">
        <v>75.834000000000003</v>
      </c>
      <c r="C21" s="12">
        <v>19778</v>
      </c>
      <c r="D21" s="11">
        <v>2.1</v>
      </c>
      <c r="E21" s="19">
        <v>12</v>
      </c>
    </row>
    <row r="22" spans="1:5">
      <c r="A22" s="10" t="s">
        <v>96</v>
      </c>
      <c r="B22" s="12">
        <v>77.807000000000002</v>
      </c>
      <c r="C22" s="12">
        <v>19331</v>
      </c>
      <c r="D22" s="11">
        <v>3.9</v>
      </c>
      <c r="E22" s="19">
        <v>11.5</v>
      </c>
    </row>
    <row r="23" spans="1:5">
      <c r="A23" s="10" t="s">
        <v>97</v>
      </c>
      <c r="B23" s="12">
        <v>79.536000000000001</v>
      </c>
      <c r="C23" s="12">
        <v>43619</v>
      </c>
      <c r="D23" s="11">
        <v>1.8</v>
      </c>
      <c r="E23" s="19">
        <v>3.4</v>
      </c>
    </row>
    <row r="24" spans="1:5">
      <c r="A24" s="10" t="s">
        <v>98</v>
      </c>
      <c r="B24" s="12">
        <v>71.771000000000001</v>
      </c>
      <c r="C24" s="12">
        <v>11472</v>
      </c>
      <c r="D24" s="11">
        <v>1.1000000000000001</v>
      </c>
      <c r="E24" s="19">
        <v>2</v>
      </c>
    </row>
    <row r="25" spans="1:5">
      <c r="A25" s="10" t="s">
        <v>99</v>
      </c>
      <c r="B25" s="12">
        <v>72.027000000000001</v>
      </c>
      <c r="C25" s="12">
        <v>3250.6</v>
      </c>
      <c r="D25" s="11">
        <v>1.3</v>
      </c>
      <c r="E25" s="19">
        <v>4.3</v>
      </c>
    </row>
    <row r="26" spans="1:5">
      <c r="A26" s="10" t="s">
        <v>100</v>
      </c>
      <c r="B26" s="12">
        <v>77.405000000000001</v>
      </c>
      <c r="C26" s="12">
        <v>27544</v>
      </c>
      <c r="D26" s="11">
        <v>2.6</v>
      </c>
      <c r="E26" s="19">
        <v>6.5</v>
      </c>
    </row>
    <row r="27" spans="1:5">
      <c r="A27" s="10" t="s">
        <v>101</v>
      </c>
      <c r="B27" s="12">
        <v>76.688000000000002</v>
      </c>
      <c r="C27" s="12">
        <v>16866</v>
      </c>
      <c r="D27" s="11">
        <v>2</v>
      </c>
      <c r="E27" s="19">
        <v>6.1</v>
      </c>
    </row>
    <row r="28" spans="1:5">
      <c r="A28" s="10" t="s">
        <v>102</v>
      </c>
      <c r="B28" s="12">
        <v>67.3</v>
      </c>
      <c r="C28" s="12">
        <v>422.64</v>
      </c>
      <c r="D28" s="11">
        <v>0.82</v>
      </c>
      <c r="E28" s="19">
        <v>14.9</v>
      </c>
    </row>
    <row r="29" spans="1:5">
      <c r="A29" s="10" t="s">
        <v>103</v>
      </c>
      <c r="B29" s="12">
        <v>69.215000000000003</v>
      </c>
      <c r="C29" s="12">
        <v>1899</v>
      </c>
      <c r="D29" s="11">
        <v>0.73</v>
      </c>
      <c r="E29" s="19">
        <v>8.1999999999999993</v>
      </c>
    </row>
    <row r="30" spans="1:5">
      <c r="A30" s="10" t="s">
        <v>104</v>
      </c>
      <c r="B30" s="12">
        <v>71.893000000000001</v>
      </c>
      <c r="C30" s="12">
        <v>3037.9</v>
      </c>
      <c r="D30" s="11">
        <v>2.2999999999999998</v>
      </c>
      <c r="E30" s="19">
        <v>12.4</v>
      </c>
    </row>
    <row r="31" spans="1:5">
      <c r="A31" s="10" t="s">
        <v>105</v>
      </c>
      <c r="B31" s="12">
        <v>74.861000000000004</v>
      </c>
      <c r="C31" s="12">
        <v>11119</v>
      </c>
      <c r="D31" s="11">
        <v>2.9</v>
      </c>
      <c r="E31" s="19">
        <v>7.3</v>
      </c>
    </row>
    <row r="32" spans="1:5">
      <c r="A32" s="10" t="s">
        <v>106</v>
      </c>
      <c r="B32" s="12">
        <v>69.456000000000003</v>
      </c>
      <c r="C32" s="12">
        <v>1632.1</v>
      </c>
      <c r="D32" s="11">
        <v>1.7685</v>
      </c>
      <c r="E32" s="19">
        <v>6.7</v>
      </c>
    </row>
    <row r="33" spans="1:5">
      <c r="A33" s="10" t="s">
        <v>107</v>
      </c>
      <c r="B33" s="12">
        <v>64.820999999999998</v>
      </c>
      <c r="C33" s="12">
        <v>2580.8000000000002</v>
      </c>
      <c r="D33" s="11">
        <v>3.8591000000000002</v>
      </c>
      <c r="E33" s="19">
        <v>9.6999999999999993</v>
      </c>
    </row>
    <row r="34" spans="1:5">
      <c r="A34" s="10" t="s">
        <v>108</v>
      </c>
      <c r="B34" s="12">
        <v>77.102000000000004</v>
      </c>
      <c r="C34" s="12">
        <v>15212</v>
      </c>
      <c r="D34" s="11">
        <v>2.6</v>
      </c>
      <c r="E34" s="19">
        <v>22</v>
      </c>
    </row>
    <row r="35" spans="1:5">
      <c r="A35" s="10" t="s">
        <v>109</v>
      </c>
      <c r="B35" s="12">
        <v>78.739999999999995</v>
      </c>
      <c r="C35" s="12">
        <v>28458</v>
      </c>
      <c r="D35" s="11">
        <v>2.8</v>
      </c>
      <c r="E35" s="19">
        <v>9.9</v>
      </c>
    </row>
    <row r="36" spans="1:5">
      <c r="A36" s="10" t="s">
        <v>110</v>
      </c>
      <c r="B36" s="12">
        <v>67.117000000000004</v>
      </c>
      <c r="C36" s="12">
        <v>848.52</v>
      </c>
      <c r="D36" s="11">
        <v>4.4066999999999998</v>
      </c>
      <c r="E36" s="19">
        <v>7.6</v>
      </c>
    </row>
    <row r="37" spans="1:5">
      <c r="A37" s="10" t="s">
        <v>111</v>
      </c>
      <c r="B37" s="12">
        <v>75.622</v>
      </c>
      <c r="C37" s="12">
        <v>28346</v>
      </c>
      <c r="D37" s="11">
        <v>2.6</v>
      </c>
      <c r="E37" s="19">
        <v>5.4</v>
      </c>
    </row>
    <row r="38" spans="1:5">
      <c r="A38" s="10" t="s">
        <v>112</v>
      </c>
      <c r="B38" s="12">
        <v>72.36</v>
      </c>
      <c r="C38" s="12">
        <v>3461.8</v>
      </c>
      <c r="D38" s="11">
        <v>1.94</v>
      </c>
      <c r="E38" s="19">
        <v>11.8</v>
      </c>
    </row>
    <row r="39" spans="1:5" ht="14.25" thickBot="1">
      <c r="A39" s="13" t="s">
        <v>113</v>
      </c>
      <c r="B39" s="14">
        <v>48.984999999999999</v>
      </c>
      <c r="C39" s="14">
        <v>670.83</v>
      </c>
      <c r="D39" s="13">
        <v>0.13900000000000001</v>
      </c>
      <c r="E39" s="21">
        <v>6.9</v>
      </c>
    </row>
    <row r="40" spans="1:5">
      <c r="A40" s="15" t="s">
        <v>114</v>
      </c>
      <c r="E40" s="20"/>
    </row>
  </sheetData>
  <phoneticPr fontId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J1"/>
  <sheetViews>
    <sheetView workbookViewId="0">
      <selection activeCell="N22" sqref="N22"/>
    </sheetView>
  </sheetViews>
  <sheetFormatPr defaultRowHeight="13.5"/>
  <sheetData>
    <row r="1" spans="3:10">
      <c r="C1" t="s">
        <v>115</v>
      </c>
      <c r="J1" t="s">
        <v>116</v>
      </c>
    </row>
  </sheetData>
  <phoneticPr fontId="1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workbookViewId="0"/>
  </sheetViews>
  <sheetFormatPr defaultRowHeight="13.5"/>
  <cols>
    <col min="1" max="1" width="11.375" bestFit="1" customWidth="1"/>
  </cols>
  <sheetData>
    <row r="1" spans="1:4" ht="14.25" thickBot="1">
      <c r="A1" s="5"/>
      <c r="B1" s="5" t="s">
        <v>3</v>
      </c>
      <c r="C1" s="5" t="s">
        <v>0</v>
      </c>
      <c r="D1" s="5"/>
    </row>
    <row r="2" spans="1:4" ht="14.25" thickTop="1">
      <c r="A2" s="1">
        <v>37622</v>
      </c>
      <c r="B2" s="2">
        <v>738</v>
      </c>
      <c r="C2" s="2">
        <v>5.5</v>
      </c>
      <c r="D2" s="2" t="s">
        <v>1</v>
      </c>
    </row>
    <row r="3" spans="1:4">
      <c r="A3" s="1">
        <v>37653</v>
      </c>
      <c r="B3" s="2">
        <v>528</v>
      </c>
      <c r="C3" s="2">
        <v>6.4</v>
      </c>
      <c r="D3" s="2" t="s">
        <v>1</v>
      </c>
    </row>
    <row r="4" spans="1:4">
      <c r="A4" s="1">
        <v>37681</v>
      </c>
      <c r="B4" s="2">
        <v>639</v>
      </c>
      <c r="C4" s="2">
        <v>8.6999999999999993</v>
      </c>
      <c r="D4" s="2" t="s">
        <v>1</v>
      </c>
    </row>
    <row r="5" spans="1:4">
      <c r="A5" s="1">
        <v>37712</v>
      </c>
      <c r="B5" s="2">
        <v>590</v>
      </c>
      <c r="C5" s="2">
        <v>15.1</v>
      </c>
      <c r="D5" s="2" t="s">
        <v>1</v>
      </c>
    </row>
    <row r="6" spans="1:4">
      <c r="A6" s="1">
        <v>37742</v>
      </c>
      <c r="B6" s="2">
        <v>543</v>
      </c>
      <c r="C6" s="2">
        <v>18.8</v>
      </c>
      <c r="D6" s="2" t="s">
        <v>1</v>
      </c>
    </row>
    <row r="7" spans="1:4">
      <c r="A7" s="1">
        <v>37773</v>
      </c>
      <c r="B7" s="2">
        <v>557</v>
      </c>
      <c r="C7" s="2">
        <v>23.2</v>
      </c>
      <c r="D7" s="2" t="s">
        <v>1</v>
      </c>
    </row>
    <row r="8" spans="1:4">
      <c r="A8" s="1">
        <v>37803</v>
      </c>
      <c r="B8" s="2">
        <v>595</v>
      </c>
      <c r="C8" s="2">
        <v>22.8</v>
      </c>
      <c r="D8" s="2" t="s">
        <v>1</v>
      </c>
    </row>
    <row r="9" spans="1:4">
      <c r="A9" s="1">
        <v>37834</v>
      </c>
      <c r="B9" s="2">
        <v>421</v>
      </c>
      <c r="C9" s="2">
        <v>26</v>
      </c>
      <c r="D9" s="2" t="s">
        <v>1</v>
      </c>
    </row>
    <row r="10" spans="1:4">
      <c r="A10" s="1">
        <v>37865</v>
      </c>
      <c r="B10" s="2">
        <v>415</v>
      </c>
      <c r="C10" s="2">
        <v>24.2</v>
      </c>
      <c r="D10" s="2" t="s">
        <v>1</v>
      </c>
    </row>
    <row r="11" spans="1:4">
      <c r="A11" s="1">
        <v>37895</v>
      </c>
      <c r="B11" s="2">
        <v>484</v>
      </c>
      <c r="C11" s="2">
        <v>17.8</v>
      </c>
      <c r="D11" s="2" t="s">
        <v>1</v>
      </c>
    </row>
    <row r="12" spans="1:4">
      <c r="A12" s="1">
        <v>37926</v>
      </c>
      <c r="B12" s="2">
        <v>739</v>
      </c>
      <c r="C12" s="2">
        <v>14.4</v>
      </c>
      <c r="D12" s="2" t="s">
        <v>1</v>
      </c>
    </row>
    <row r="13" spans="1:4">
      <c r="A13" s="1">
        <v>37956</v>
      </c>
      <c r="B13" s="2">
        <v>1433</v>
      </c>
      <c r="C13" s="2">
        <v>9.1999999999999993</v>
      </c>
      <c r="D13" s="2" t="s">
        <v>1</v>
      </c>
    </row>
    <row r="14" spans="1:4">
      <c r="A14" s="1">
        <v>37622</v>
      </c>
      <c r="B14" s="2">
        <v>440</v>
      </c>
      <c r="C14" s="2">
        <v>5.0999999999999996</v>
      </c>
      <c r="D14" s="2" t="s">
        <v>2</v>
      </c>
    </row>
    <row r="15" spans="1:4">
      <c r="A15" s="1">
        <v>37653</v>
      </c>
      <c r="B15" s="2">
        <v>742</v>
      </c>
      <c r="C15" s="2">
        <v>6.8</v>
      </c>
      <c r="D15" s="2" t="s">
        <v>2</v>
      </c>
    </row>
    <row r="16" spans="1:4">
      <c r="A16" s="1">
        <v>37681</v>
      </c>
      <c r="B16" s="2">
        <v>332</v>
      </c>
      <c r="C16" s="2">
        <v>8.4</v>
      </c>
      <c r="D16" s="2" t="s">
        <v>2</v>
      </c>
    </row>
    <row r="17" spans="1:4">
      <c r="A17" s="1">
        <v>37712</v>
      </c>
      <c r="B17" s="2">
        <v>584</v>
      </c>
      <c r="C17" s="2">
        <v>15.9</v>
      </c>
      <c r="D17" s="2" t="s">
        <v>2</v>
      </c>
    </row>
    <row r="18" spans="1:4">
      <c r="A18" s="1">
        <v>37742</v>
      </c>
      <c r="B18" s="2">
        <v>560</v>
      </c>
      <c r="C18" s="2">
        <v>20.2</v>
      </c>
      <c r="D18" s="2" t="s">
        <v>2</v>
      </c>
    </row>
    <row r="19" spans="1:4">
      <c r="A19" s="1">
        <v>37773</v>
      </c>
      <c r="B19" s="2">
        <v>407</v>
      </c>
      <c r="C19" s="2">
        <v>23.7</v>
      </c>
      <c r="D19" s="2" t="s">
        <v>2</v>
      </c>
    </row>
    <row r="20" spans="1:4">
      <c r="A20" s="1">
        <v>37803</v>
      </c>
      <c r="B20" s="2">
        <v>483</v>
      </c>
      <c r="C20" s="2">
        <v>25.3</v>
      </c>
      <c r="D20" s="2" t="s">
        <v>2</v>
      </c>
    </row>
    <row r="21" spans="1:4">
      <c r="A21" s="1">
        <v>37834</v>
      </c>
      <c r="B21" s="2">
        <v>480</v>
      </c>
      <c r="C21" s="2">
        <v>28.3</v>
      </c>
      <c r="D21" s="2" t="s">
        <v>2</v>
      </c>
    </row>
    <row r="22" spans="1:4">
      <c r="A22" s="1">
        <v>37865</v>
      </c>
      <c r="B22" s="2">
        <v>443</v>
      </c>
      <c r="C22" s="2">
        <v>25.9</v>
      </c>
      <c r="D22" s="2" t="s">
        <v>2</v>
      </c>
    </row>
    <row r="23" spans="1:4">
      <c r="A23" s="1">
        <v>37895</v>
      </c>
      <c r="B23" s="2">
        <v>660</v>
      </c>
      <c r="C23" s="2">
        <v>18.100000000000001</v>
      </c>
      <c r="D23" s="2" t="s">
        <v>2</v>
      </c>
    </row>
    <row r="24" spans="1:4">
      <c r="A24" s="1">
        <v>37926</v>
      </c>
      <c r="B24" s="2">
        <v>691</v>
      </c>
      <c r="C24" s="2">
        <v>15.5</v>
      </c>
      <c r="D24" s="2" t="s">
        <v>2</v>
      </c>
    </row>
    <row r="25" spans="1:4">
      <c r="A25" s="3">
        <v>37956</v>
      </c>
      <c r="B25" s="4">
        <v>1601</v>
      </c>
      <c r="C25" s="4">
        <v>9.1</v>
      </c>
      <c r="D25" s="4" t="s">
        <v>2</v>
      </c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9"/>
  <sheetViews>
    <sheetView workbookViewId="0"/>
  </sheetViews>
  <sheetFormatPr defaultRowHeight="13.5"/>
  <cols>
    <col min="1" max="1" width="11" bestFit="1" customWidth="1"/>
    <col min="2" max="2" width="13.875" bestFit="1" customWidth="1"/>
    <col min="3" max="3" width="9" bestFit="1" customWidth="1"/>
  </cols>
  <sheetData>
    <row r="1" spans="1:3">
      <c r="A1" t="s">
        <v>26</v>
      </c>
    </row>
    <row r="2" spans="1:3">
      <c r="A2" s="9" t="s">
        <v>25</v>
      </c>
      <c r="B2" s="9" t="s">
        <v>24</v>
      </c>
      <c r="C2" s="9" t="s">
        <v>0</v>
      </c>
    </row>
    <row r="3" spans="1:3">
      <c r="A3" t="s">
        <v>27</v>
      </c>
      <c r="B3">
        <v>13.2</v>
      </c>
      <c r="C3">
        <v>21.9</v>
      </c>
    </row>
    <row r="4" spans="1:3">
      <c r="A4" t="s">
        <v>28</v>
      </c>
      <c r="B4">
        <v>45.4</v>
      </c>
      <c r="C4">
        <v>23.1</v>
      </c>
    </row>
    <row r="5" spans="1:3">
      <c r="A5" t="s">
        <v>29</v>
      </c>
      <c r="B5">
        <v>38.799999999999997</v>
      </c>
      <c r="C5">
        <v>22.6</v>
      </c>
    </row>
    <row r="6" spans="1:3">
      <c r="A6" t="s">
        <v>30</v>
      </c>
      <c r="B6">
        <v>66.2</v>
      </c>
      <c r="C6">
        <v>23.6</v>
      </c>
    </row>
    <row r="7" spans="1:3">
      <c r="A7" t="s">
        <v>31</v>
      </c>
      <c r="B7">
        <v>71.099999999999994</v>
      </c>
      <c r="C7">
        <v>24.3</v>
      </c>
    </row>
    <row r="8" spans="1:3">
      <c r="A8" t="s">
        <v>32</v>
      </c>
      <c r="B8">
        <v>76.900000000000006</v>
      </c>
      <c r="C8">
        <v>24.2</v>
      </c>
    </row>
    <row r="9" spans="1:3">
      <c r="A9" t="s">
        <v>33</v>
      </c>
      <c r="B9">
        <v>63</v>
      </c>
      <c r="C9">
        <v>24.7</v>
      </c>
    </row>
    <row r="10" spans="1:3">
      <c r="A10" t="s">
        <v>34</v>
      </c>
      <c r="B10">
        <v>93.4</v>
      </c>
      <c r="C10">
        <v>24.9</v>
      </c>
    </row>
    <row r="11" spans="1:3">
      <c r="A11" t="s">
        <v>35</v>
      </c>
      <c r="B11">
        <v>89.8</v>
      </c>
      <c r="C11">
        <v>25.2</v>
      </c>
    </row>
    <row r="12" spans="1:3">
      <c r="A12" t="s">
        <v>36</v>
      </c>
      <c r="B12">
        <v>89.1</v>
      </c>
      <c r="C12">
        <v>25.8</v>
      </c>
    </row>
    <row r="13" spans="1:3">
      <c r="A13" t="s">
        <v>37</v>
      </c>
      <c r="B13">
        <v>97</v>
      </c>
      <c r="C13">
        <v>26.2</v>
      </c>
    </row>
    <row r="14" spans="1:3">
      <c r="A14" t="s">
        <v>38</v>
      </c>
      <c r="B14">
        <v>92.9</v>
      </c>
      <c r="C14">
        <v>26.7</v>
      </c>
    </row>
    <row r="15" spans="1:3">
      <c r="A15" t="s">
        <v>39</v>
      </c>
      <c r="B15">
        <v>96.6</v>
      </c>
      <c r="C15">
        <v>27.2</v>
      </c>
    </row>
    <row r="16" spans="1:3">
      <c r="A16" t="s">
        <v>40</v>
      </c>
      <c r="B16">
        <v>95</v>
      </c>
      <c r="C16">
        <v>26.4</v>
      </c>
    </row>
    <row r="17" spans="1:3">
      <c r="A17" t="s">
        <v>41</v>
      </c>
      <c r="B17">
        <v>92.6</v>
      </c>
      <c r="C17">
        <v>26</v>
      </c>
    </row>
    <row r="18" spans="1:3">
      <c r="A18" t="s">
        <v>42</v>
      </c>
      <c r="B18">
        <v>95.7</v>
      </c>
      <c r="C18">
        <v>26.7</v>
      </c>
    </row>
    <row r="19" spans="1:3">
      <c r="A19" t="s">
        <v>43</v>
      </c>
      <c r="B19">
        <v>96</v>
      </c>
      <c r="C19">
        <v>27.4</v>
      </c>
    </row>
    <row r="20" spans="1:3">
      <c r="A20" t="s">
        <v>44</v>
      </c>
      <c r="B20">
        <v>97.8</v>
      </c>
      <c r="C20">
        <v>27.3</v>
      </c>
    </row>
    <row r="21" spans="1:3">
      <c r="A21" t="s">
        <v>45</v>
      </c>
      <c r="B21">
        <v>66.400000000000006</v>
      </c>
      <c r="C21">
        <v>26.1</v>
      </c>
    </row>
    <row r="22" spans="1:3">
      <c r="A22" t="s">
        <v>46</v>
      </c>
      <c r="B22">
        <v>55.3</v>
      </c>
      <c r="C22">
        <v>24.7</v>
      </c>
    </row>
    <row r="23" spans="1:3">
      <c r="A23" t="s">
        <v>47</v>
      </c>
      <c r="B23">
        <v>92.8</v>
      </c>
      <c r="C23">
        <v>27.7</v>
      </c>
    </row>
    <row r="24" spans="1:3">
      <c r="A24" t="s">
        <v>48</v>
      </c>
      <c r="B24">
        <v>87.1</v>
      </c>
      <c r="C24">
        <v>27</v>
      </c>
    </row>
    <row r="25" spans="1:3">
      <c r="A25" t="s">
        <v>49</v>
      </c>
      <c r="B25">
        <v>97.6</v>
      </c>
      <c r="C25">
        <v>27.5</v>
      </c>
    </row>
    <row r="26" spans="1:3">
      <c r="A26" t="s">
        <v>50</v>
      </c>
      <c r="B26">
        <v>96.4</v>
      </c>
      <c r="C26">
        <v>27.2</v>
      </c>
    </row>
    <row r="27" spans="1:3">
      <c r="A27" t="s">
        <v>51</v>
      </c>
      <c r="B27">
        <v>94.5</v>
      </c>
      <c r="C27">
        <v>26.4</v>
      </c>
    </row>
    <row r="28" spans="1:3">
      <c r="A28" t="s">
        <v>52</v>
      </c>
      <c r="B28">
        <v>99.3</v>
      </c>
      <c r="C28">
        <v>27.7</v>
      </c>
    </row>
    <row r="29" spans="1:3">
      <c r="A29" t="s">
        <v>53</v>
      </c>
      <c r="B29">
        <v>97.9</v>
      </c>
      <c r="C29">
        <v>28.4</v>
      </c>
    </row>
    <row r="30" spans="1:3">
      <c r="A30" t="s">
        <v>54</v>
      </c>
      <c r="B30">
        <v>95.2</v>
      </c>
      <c r="C30">
        <v>28.2</v>
      </c>
    </row>
    <row r="31" spans="1:3">
      <c r="A31" t="s">
        <v>55</v>
      </c>
      <c r="B31">
        <v>99.1</v>
      </c>
      <c r="C31">
        <v>26.4</v>
      </c>
    </row>
    <row r="32" spans="1:3">
      <c r="A32" t="s">
        <v>56</v>
      </c>
      <c r="B32">
        <v>89.8</v>
      </c>
      <c r="C32">
        <v>27.9</v>
      </c>
    </row>
    <row r="33" spans="1:3">
      <c r="A33" t="s">
        <v>57</v>
      </c>
      <c r="B33">
        <v>90.3</v>
      </c>
      <c r="C33">
        <v>27</v>
      </c>
    </row>
    <row r="34" spans="1:3">
      <c r="A34" t="s">
        <v>58</v>
      </c>
      <c r="B34">
        <v>80.900000000000006</v>
      </c>
      <c r="C34">
        <v>26.8</v>
      </c>
    </row>
    <row r="35" spans="1:3">
      <c r="A35" t="s">
        <v>59</v>
      </c>
      <c r="B35">
        <v>94.1</v>
      </c>
      <c r="C35">
        <v>27.9</v>
      </c>
    </row>
    <row r="36" spans="1:3">
      <c r="A36" t="s">
        <v>60</v>
      </c>
      <c r="B36">
        <v>94.4</v>
      </c>
      <c r="C36">
        <v>28</v>
      </c>
    </row>
    <row r="37" spans="1:3">
      <c r="A37" t="s">
        <v>61</v>
      </c>
      <c r="B37">
        <v>88.4</v>
      </c>
      <c r="C37">
        <v>27.4</v>
      </c>
    </row>
    <row r="38" spans="1:3">
      <c r="A38" t="s">
        <v>62</v>
      </c>
      <c r="B38">
        <v>90.7</v>
      </c>
      <c r="C38">
        <v>27.3</v>
      </c>
    </row>
    <row r="39" spans="1:3">
      <c r="A39" t="s">
        <v>63</v>
      </c>
      <c r="B39">
        <v>96.5</v>
      </c>
      <c r="C39">
        <v>27.7</v>
      </c>
    </row>
    <row r="40" spans="1:3">
      <c r="A40" t="s">
        <v>64</v>
      </c>
      <c r="B40">
        <v>93.4</v>
      </c>
      <c r="C40">
        <v>27.8</v>
      </c>
    </row>
    <row r="41" spans="1:3">
      <c r="A41" t="s">
        <v>65</v>
      </c>
      <c r="B41">
        <v>83.7</v>
      </c>
      <c r="C41">
        <v>27.6</v>
      </c>
    </row>
    <row r="42" spans="1:3">
      <c r="A42" t="s">
        <v>66</v>
      </c>
      <c r="B42">
        <v>96.5</v>
      </c>
      <c r="C42">
        <v>28.6</v>
      </c>
    </row>
    <row r="43" spans="1:3">
      <c r="A43" t="s">
        <v>67</v>
      </c>
      <c r="B43">
        <v>95.7</v>
      </c>
      <c r="C43">
        <v>28.3</v>
      </c>
    </row>
    <row r="44" spans="1:3">
      <c r="A44" t="s">
        <v>68</v>
      </c>
      <c r="B44">
        <v>92.9</v>
      </c>
      <c r="C44">
        <v>28.8</v>
      </c>
    </row>
    <row r="45" spans="1:3">
      <c r="A45" t="s">
        <v>69</v>
      </c>
      <c r="B45">
        <v>91.5</v>
      </c>
      <c r="C45">
        <v>28.8</v>
      </c>
    </row>
    <row r="46" spans="1:3">
      <c r="A46" t="s">
        <v>70</v>
      </c>
      <c r="B46">
        <v>89.7</v>
      </c>
      <c r="C46">
        <v>27.6</v>
      </c>
    </row>
    <row r="47" spans="1:3">
      <c r="A47" t="s">
        <v>71</v>
      </c>
      <c r="B47">
        <v>87.9</v>
      </c>
      <c r="C47">
        <v>27.7</v>
      </c>
    </row>
    <row r="48" spans="1:3">
      <c r="A48" t="s">
        <v>72</v>
      </c>
      <c r="B48">
        <v>90.3</v>
      </c>
      <c r="C48">
        <v>29.3</v>
      </c>
    </row>
    <row r="49" spans="1:3">
      <c r="A49" s="4" t="s">
        <v>73</v>
      </c>
      <c r="B49" s="4">
        <v>85.5</v>
      </c>
      <c r="C49" s="4">
        <v>29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表３．１</vt:lpstr>
      <vt:lpstr>図３．１～図３．４，図３．６</vt:lpstr>
      <vt:lpstr>表３．２、表３．３、図３．５</vt:lpstr>
      <vt:lpstr>表３．４</vt:lpstr>
      <vt:lpstr>表３．５</vt:lpstr>
      <vt:lpstr>図３．７、図３．８</vt:lpstr>
      <vt:lpstr>付表３．１</vt:lpstr>
      <vt:lpstr>付表３．２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Matsuura</dc:creator>
  <cp:lastModifiedBy>Matsuura</cp:lastModifiedBy>
  <dcterms:created xsi:type="dcterms:W3CDTF">2011-08-11T13:09:51Z</dcterms:created>
  <dcterms:modified xsi:type="dcterms:W3CDTF">2012-06-02T00:43:07Z</dcterms:modified>
</cp:coreProperties>
</file>